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Marije i Line\Desktop\PLAN PRORAČUNA2024. + PROJEKCIJE 2025.-2026\ŠKOLSKI ODBOR + OBJAVA\"/>
    </mc:Choice>
  </mc:AlternateContent>
  <bookViews>
    <workbookView xWindow="0" yWindow="0" windowWidth="28800" windowHeight="11610" firstSheet="1" activeTab="1"/>
  </bookViews>
  <sheets>
    <sheet name="Naslovna stranica" sheetId="12" r:id="rId1"/>
    <sheet name="Sadržaj" sheetId="13" r:id="rId2"/>
    <sheet name="SAŽETAK U EURIMA" sheetId="10" r:id="rId3"/>
    <sheet name="SAŽETAK U KUNAMA" sheetId="21" r:id="rId4"/>
    <sheet name=" T1 Računi prihoda-ekonomska kl" sheetId="3" r:id="rId5"/>
    <sheet name="T2 Računi rashoda-ekonomska kl" sheetId="22" r:id="rId6"/>
    <sheet name="T3,T4 Prih i rash po izvorima" sheetId="8" r:id="rId7"/>
    <sheet name="T5 Rashodi prema funkcijskoj kl" sheetId="5" r:id="rId8"/>
    <sheet name="T6 Preneseni višak" sheetId="23" r:id="rId9"/>
    <sheet name="T7 POSEBNI DIO" sheetId="7" r:id="rId10"/>
  </sheets>
  <definedNames>
    <definedName name="_xlnm.Print_Area" localSheetId="4">' T1 Računi prihoda-ekonomska kl'!$A$1:$AF$33</definedName>
    <definedName name="_xlnm.Print_Area" localSheetId="0">'Naslovna stranica'!$A$1:$N$21</definedName>
    <definedName name="_xlnm.Print_Area" localSheetId="1">Sadržaj!$A$2:$M$22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3" l="1"/>
  <c r="C15" i="23"/>
  <c r="G15" i="23" s="1"/>
  <c r="D15" i="23"/>
  <c r="H15" i="23" s="1"/>
  <c r="D14" i="23" l="1"/>
  <c r="D13" i="23"/>
  <c r="H16" i="23"/>
  <c r="H17" i="23"/>
  <c r="H18" i="23"/>
  <c r="H21" i="23"/>
  <c r="H23" i="23"/>
  <c r="H24" i="23"/>
  <c r="H25" i="23"/>
  <c r="C20" i="23"/>
  <c r="G20" i="23" s="1"/>
  <c r="C19" i="23"/>
  <c r="G19" i="23" s="1"/>
  <c r="C26" i="23"/>
  <c r="C13" i="23" l="1"/>
  <c r="G13" i="23" s="1"/>
  <c r="C14" i="23"/>
  <c r="H14" i="23" s="1"/>
  <c r="H20" i="23"/>
  <c r="H26" i="23"/>
  <c r="H19" i="23"/>
  <c r="H13" i="23"/>
  <c r="B14" i="23"/>
  <c r="G14" i="23" s="1"/>
  <c r="B13" i="23"/>
  <c r="C14" i="5"/>
  <c r="D14" i="5"/>
  <c r="E14" i="5"/>
  <c r="F14" i="5"/>
  <c r="B14" i="5"/>
  <c r="D13" i="5"/>
  <c r="E13" i="5"/>
  <c r="F13" i="5"/>
  <c r="B13" i="5"/>
  <c r="AD16" i="22"/>
  <c r="AD18" i="22"/>
  <c r="AD19" i="22"/>
  <c r="AD20" i="22"/>
  <c r="AD21" i="22"/>
  <c r="AA16" i="22"/>
  <c r="AA17" i="22"/>
  <c r="AA18" i="22"/>
  <c r="AA19" i="22"/>
  <c r="AA20" i="22"/>
  <c r="AA21" i="22"/>
  <c r="AD25" i="3"/>
  <c r="AD26" i="3"/>
  <c r="AD27" i="3"/>
  <c r="AD28" i="3"/>
  <c r="AD29" i="3"/>
  <c r="AA28" i="3"/>
  <c r="AA29" i="3"/>
  <c r="AA30" i="3"/>
  <c r="AA31" i="3"/>
  <c r="AA25" i="3"/>
  <c r="AA26" i="3"/>
  <c r="AA27" i="3"/>
  <c r="C12" i="5"/>
  <c r="C13" i="5" s="1"/>
  <c r="L31" i="8" l="1"/>
  <c r="L13" i="8"/>
  <c r="L13" i="22"/>
  <c r="N22" i="3"/>
  <c r="J29" i="8"/>
  <c r="J28" i="8"/>
  <c r="H29" i="21" l="1"/>
  <c r="F29" i="21"/>
  <c r="G30" i="21"/>
  <c r="G29" i="21"/>
  <c r="H12" i="21"/>
  <c r="H10" i="21" s="1"/>
  <c r="G12" i="21"/>
  <c r="G10" i="21" s="1"/>
  <c r="F10" i="21"/>
  <c r="F39" i="21"/>
  <c r="G36" i="21" s="1"/>
  <c r="G39" i="21" s="1"/>
  <c r="H36" i="21" s="1"/>
  <c r="H39" i="21" s="1"/>
  <c r="I36" i="21" s="1"/>
  <c r="I39" i="21" s="1"/>
  <c r="J36" i="21" s="1"/>
  <c r="J39" i="21" s="1"/>
  <c r="J23" i="21"/>
  <c r="I23" i="21"/>
  <c r="H23" i="21"/>
  <c r="G23" i="21"/>
  <c r="F23" i="21"/>
  <c r="J13" i="21"/>
  <c r="I13" i="21"/>
  <c r="H13" i="21"/>
  <c r="G13" i="21"/>
  <c r="F13" i="21"/>
  <c r="J10" i="21"/>
  <c r="I10" i="21"/>
  <c r="H16" i="21" l="1"/>
  <c r="H24" i="21" s="1"/>
  <c r="H30" i="21" s="1"/>
  <c r="I16" i="21"/>
  <c r="I24" i="21" s="1"/>
  <c r="I30" i="21" s="1"/>
  <c r="J16" i="21"/>
  <c r="J24" i="21" s="1"/>
  <c r="J30" i="21" s="1"/>
  <c r="F16" i="21"/>
  <c r="F24" i="21" s="1"/>
  <c r="F30" i="21" s="1"/>
  <c r="F31" i="21" s="1"/>
  <c r="G16" i="21"/>
  <c r="G24" i="21" s="1"/>
  <c r="G31" i="21"/>
  <c r="F39" i="10"/>
  <c r="G36" i="10" s="1"/>
  <c r="G39" i="10" s="1"/>
  <c r="H36" i="10" s="1"/>
  <c r="H39" i="10" s="1"/>
  <c r="I36" i="10" s="1"/>
  <c r="I39" i="10" s="1"/>
  <c r="J36" i="10" s="1"/>
  <c r="J39" i="10" s="1"/>
  <c r="J23" i="10"/>
  <c r="I23" i="10"/>
  <c r="H23" i="10"/>
  <c r="G23" i="10"/>
  <c r="F23" i="10"/>
  <c r="J13" i="10"/>
  <c r="I13" i="10"/>
  <c r="H13" i="10"/>
  <c r="G13" i="10"/>
  <c r="F13" i="10"/>
  <c r="J10" i="10"/>
  <c r="I10" i="10"/>
  <c r="H10" i="10"/>
  <c r="G10" i="10"/>
  <c r="F10" i="10"/>
  <c r="H31" i="21" l="1"/>
  <c r="I31" i="21"/>
  <c r="J31" i="21"/>
  <c r="F16" i="10"/>
  <c r="F24" i="10" s="1"/>
  <c r="F30" i="10" s="1"/>
  <c r="F31" i="10" s="1"/>
  <c r="G16" i="10"/>
  <c r="G24" i="10" s="1"/>
  <c r="G31" i="10" s="1"/>
  <c r="I16" i="10"/>
  <c r="I24" i="10" s="1"/>
  <c r="I30" i="10" s="1"/>
  <c r="I31" i="10" s="1"/>
  <c r="H16" i="10"/>
  <c r="H24" i="10" s="1"/>
  <c r="H30" i="10" s="1"/>
  <c r="H31" i="10" s="1"/>
  <c r="J16" i="10"/>
  <c r="J24" i="10" s="1"/>
  <c r="J30" i="10" s="1"/>
  <c r="J31" i="10" s="1"/>
</calcChain>
</file>

<file path=xl/sharedStrings.xml><?xml version="1.0" encoding="utf-8"?>
<sst xmlns="http://schemas.openxmlformats.org/spreadsheetml/2006/main" count="1253" uniqueCount="395">
  <si>
    <t>PRIHODI UKUPNO</t>
  </si>
  <si>
    <t>RASHODI UKUPNO</t>
  </si>
  <si>
    <t>NETO FINANCIRANJE</t>
  </si>
  <si>
    <t xml:space="preserve">A. RAČUN PRIHODA I RASHODA </t>
  </si>
  <si>
    <t>RASHODI PREMA FUNKCIJSKOJ KLASIFIKACIJI</t>
  </si>
  <si>
    <t>UKUPNI RASHODI</t>
  </si>
  <si>
    <t>II. POSEBNI DIO</t>
  </si>
  <si>
    <t>I. OPĆI DIO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</si>
  <si>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</si>
  <si>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</si>
  <si>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</si>
  <si>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</si>
  <si>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</si>
  <si>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</si>
  <si>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</si>
  <si>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</si>
  <si>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</si>
  <si>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</si>
  <si>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</si>
  <si>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</si>
  <si>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</si>
  <si>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</si>
  <si>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</si>
  <si>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</si>
  <si>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</si>
  <si>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</si>
  <si>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</si>
  <si>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</si>
  <si>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</si>
  <si>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Brojčana oznaka i naziv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</si>
  <si>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</si>
  <si>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</si>
  <si>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</si>
  <si>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</si>
  <si>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</si>
  <si>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</si>
  <si>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</si>
  <si>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</si>
  <si>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</si>
  <si>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UMAG-UMAGO</t>
  </si>
  <si>
    <t>SCUOLA ELEMENTARE „MARIJA I LINA”</t>
  </si>
  <si>
    <t>ZA 2024. GODINU</t>
  </si>
  <si>
    <t>I PROJEKCIJE ZA 2025. I 2026. GODINU</t>
  </si>
  <si>
    <t>Sadržaj</t>
  </si>
  <si>
    <t>ZA 2025. I 2026. GODINU</t>
  </si>
  <si>
    <r>
      <rPr>
        <sz val="11"/>
        <color theme="1"/>
        <rFont val="Calibri"/>
        <family val="2"/>
        <charset val="238"/>
        <scheme val="minor"/>
      </rPr>
      <t xml:space="preserve">      </t>
    </r>
    <r>
      <rPr>
        <u/>
        <sz val="11"/>
        <color theme="1"/>
        <rFont val="Calibri"/>
        <family val="2"/>
        <charset val="238"/>
        <scheme val="minor"/>
      </rPr>
      <t>A. RAČUN PRIHODA I RASHODA</t>
    </r>
  </si>
  <si>
    <t xml:space="preserve">          </t>
  </si>
  <si>
    <t>FINANCIJSKI PLAN OSNOVNE ŠKOLE MARIJE I LINE UMAG
ZA 2024. I PROJEKCIJA ZA 2025. I 2026. GODINU</t>
  </si>
  <si>
    <t>[1] Prihodi i rashodi, primici i izdaci sa prenesenim viškom prikazani su u valuti EURO</t>
  </si>
  <si>
    <t>KN</t>
  </si>
  <si>
    <r>
      <rPr>
        <sz val="11"/>
        <color theme="1"/>
        <rFont val="Calibri"/>
        <family val="2"/>
        <charset val="238"/>
        <scheme val="minor"/>
      </rPr>
      <t xml:space="preserve">           </t>
    </r>
    <r>
      <rPr>
        <u/>
        <sz val="11"/>
        <color theme="1"/>
        <rFont val="Calibri"/>
        <family val="2"/>
        <charset val="238"/>
        <scheme val="minor"/>
      </rPr>
      <t xml:space="preserve">Tablica 1: PRIHODI ISKAZANI PREMA  EKONOMSKOJ KLASIFIKACIJI </t>
    </r>
  </si>
  <si>
    <r>
      <rPr>
        <sz val="11"/>
        <color theme="1"/>
        <rFont val="Calibri"/>
        <family val="2"/>
        <charset val="238"/>
        <scheme val="minor"/>
      </rPr>
      <t xml:space="preserve">           </t>
    </r>
    <r>
      <rPr>
        <u/>
        <sz val="11"/>
        <color theme="1"/>
        <rFont val="Calibri"/>
        <family val="2"/>
        <charset val="238"/>
        <scheme val="minor"/>
      </rPr>
      <t xml:space="preserve">Tablica 2: RASHODI ISKAZANI PREMA EKONOMSKOJ KLASIFIKACIJI </t>
    </r>
  </si>
  <si>
    <t>IZVRŠENJE</t>
  </si>
  <si>
    <t>PLAN</t>
  </si>
  <si>
    <t>PROJEKCIJA</t>
  </si>
  <si>
    <t>INDEKS</t>
  </si>
  <si>
    <t>BROJ KONTA</t>
  </si>
  <si>
    <t>1 (€)</t>
  </si>
  <si>
    <t>2 (€)</t>
  </si>
  <si>
    <t>3 (€)</t>
  </si>
  <si>
    <t>4 (€)</t>
  </si>
  <si>
    <t>5 (€)</t>
  </si>
  <si>
    <t>6</t>
  </si>
  <si>
    <t>7</t>
  </si>
  <si>
    <t>8</t>
  </si>
  <si>
    <t>9</t>
  </si>
  <si>
    <t>01.01.2022. - 31.12.2022.</t>
  </si>
  <si>
    <t>2/1</t>
  </si>
  <si>
    <t>3/2</t>
  </si>
  <si>
    <t>4/3</t>
  </si>
  <si>
    <t>5/4</t>
  </si>
  <si>
    <t>4.085,15</t>
  </si>
  <si>
    <t>4.950,00</t>
  </si>
  <si>
    <t>0,00</t>
  </si>
  <si>
    <t>121,17</t>
  </si>
  <si>
    <t>100,00</t>
  </si>
  <si>
    <t>67</t>
  </si>
  <si>
    <t>370.807,85</t>
  </si>
  <si>
    <t>368.860,00</t>
  </si>
  <si>
    <t>404.953,00</t>
  </si>
  <si>
    <t>408.953,00</t>
  </si>
  <si>
    <t>412.953,00</t>
  </si>
  <si>
    <t>99,47</t>
  </si>
  <si>
    <t>100,99</t>
  </si>
  <si>
    <t>100,98</t>
  </si>
  <si>
    <t>68</t>
  </si>
  <si>
    <t xml:space="preserve">Kazne, upravne mjere i ostali prihodi                                                               </t>
  </si>
  <si>
    <t>1.777,07</t>
  </si>
  <si>
    <t>3.520,00</t>
  </si>
  <si>
    <t>198,08</t>
  </si>
  <si>
    <t xml:space="preserve">Prihodi od prodaje nefinancijske imovine                                                            </t>
  </si>
  <si>
    <t>1.000,00</t>
  </si>
  <si>
    <t>72</t>
  </si>
  <si>
    <t xml:space="preserve">Prihodi od prodaje proizvedene dugotrajne imovine                                                   </t>
  </si>
  <si>
    <t>2.749.499,68</t>
  </si>
  <si>
    <t>3.495.773,00</t>
  </si>
  <si>
    <t>3.435.773,00</t>
  </si>
  <si>
    <t>3.434.573,00</t>
  </si>
  <si>
    <t>98,28</t>
  </si>
  <si>
    <t>99,96</t>
  </si>
  <si>
    <t xml:space="preserve">Prihodi poslovanja                                                                                  </t>
  </si>
  <si>
    <t>3.132.560,00</t>
  </si>
  <si>
    <t>3.481.173,00</t>
  </si>
  <si>
    <t>111,13</t>
  </si>
  <si>
    <t>98,70</t>
  </si>
  <si>
    <t>63</t>
  </si>
  <si>
    <t>2.146.027,25</t>
  </si>
  <si>
    <t>2.614.980,00</t>
  </si>
  <si>
    <t>2.914.070,00</t>
  </si>
  <si>
    <t>2.864.670,00</t>
  </si>
  <si>
    <t>2.859.470,00</t>
  </si>
  <si>
    <t>121,85</t>
  </si>
  <si>
    <t>111,44</t>
  </si>
  <si>
    <t>98,30</t>
  </si>
  <si>
    <t>99,82</t>
  </si>
  <si>
    <t>19.500,00</t>
  </si>
  <si>
    <t>74.277,00</t>
  </si>
  <si>
    <t>64</t>
  </si>
  <si>
    <t xml:space="preserve">Prihodi od imovine                                                                                  </t>
  </si>
  <si>
    <t>72,09</t>
  </si>
  <si>
    <t>270,00</t>
  </si>
  <si>
    <t>374,53</t>
  </si>
  <si>
    <t>65</t>
  </si>
  <si>
    <t>218.779,84</t>
  </si>
  <si>
    <t>136.260,00</t>
  </si>
  <si>
    <t>148.690,00</t>
  </si>
  <si>
    <t>62,28</t>
  </si>
  <si>
    <t>109,12</t>
  </si>
  <si>
    <t>66</t>
  </si>
  <si>
    <t xml:space="preserve">Prihodi od prodaje proizvoda i robe te pruženih usluga i prihodi od donacija                        </t>
  </si>
  <si>
    <t>12.035,58</t>
  </si>
  <si>
    <t>8.670,00</t>
  </si>
  <si>
    <t>9.670,00</t>
  </si>
  <si>
    <t>72,04</t>
  </si>
  <si>
    <t>111,53</t>
  </si>
  <si>
    <t>7.950,43</t>
  </si>
  <si>
    <t>3.720,00</t>
  </si>
  <si>
    <t>4.720,00</t>
  </si>
  <si>
    <t>46,79</t>
  </si>
  <si>
    <t>126,88</t>
  </si>
  <si>
    <t>Prihodi od upravnih i administrativnih pristojbi, pristojbi po posebnim propisima</t>
  </si>
  <si>
    <t>[1] Prihodi i rashodi, primici i izdaci sa prenesenim viškom prikazani su u valuti KUNA. Iznosi u stupcima preračunavaju se iz kuna u eure prema fiksnom tečaju konverzije (1 EUR=7,53450 kuna).</t>
  </si>
  <si>
    <r>
      <rPr>
        <b/>
        <sz val="11"/>
        <color theme="1"/>
        <rFont val="Arial"/>
        <family val="2"/>
        <charset val="238"/>
      </rPr>
      <t xml:space="preserve">     </t>
    </r>
    <r>
      <rPr>
        <b/>
        <u/>
        <sz val="11"/>
        <color theme="1"/>
        <rFont val="Arial"/>
        <family val="2"/>
        <charset val="238"/>
      </rPr>
      <t>A. Računa prihoda i rashoda</t>
    </r>
  </si>
  <si>
    <r>
      <rPr>
        <sz val="11"/>
        <color theme="1"/>
        <rFont val="Calibri"/>
        <family val="2"/>
        <charset val="238"/>
        <scheme val="minor"/>
      </rPr>
      <t xml:space="preserve">     </t>
    </r>
    <r>
      <rPr>
        <u/>
        <sz val="11"/>
        <color theme="1"/>
        <rFont val="Calibri"/>
        <family val="2"/>
        <charset val="238"/>
        <scheme val="minor"/>
      </rPr>
      <t xml:space="preserve"> B. PRENESENI VIŠAK - RASPOLOŽIVA SREDSTVA IZ PRETHODNIH GODINA</t>
    </r>
  </si>
  <si>
    <r>
      <rPr>
        <b/>
        <sz val="11"/>
        <color theme="1"/>
        <rFont val="Arial"/>
        <family val="2"/>
        <charset val="238"/>
      </rPr>
      <t xml:space="preserve">     B</t>
    </r>
    <r>
      <rPr>
        <b/>
        <u/>
        <sz val="11"/>
        <color theme="1"/>
        <rFont val="Arial"/>
        <family val="2"/>
        <charset val="238"/>
      </rPr>
      <t>. Prenesenog viška</t>
    </r>
  </si>
  <si>
    <t>Tablica 1: Prihodi iskazani prema ekonomskoj klasifikaciji</t>
  </si>
  <si>
    <t>2.736.197,33</t>
  </si>
  <si>
    <t>3</t>
  </si>
  <si>
    <t xml:space="preserve">Rashodi poslovanja                                                                                  </t>
  </si>
  <si>
    <t>2.678.916,57</t>
  </si>
  <si>
    <t>3.051.251,96</t>
  </si>
  <si>
    <t>3.433.333,00</t>
  </si>
  <si>
    <t>3.373.333,00</t>
  </si>
  <si>
    <t>3.372.133,00</t>
  </si>
  <si>
    <t>113,90</t>
  </si>
  <si>
    <t>112,52</t>
  </si>
  <si>
    <t>98,25</t>
  </si>
  <si>
    <t>31</t>
  </si>
  <si>
    <t xml:space="preserve">Rashodi za zaposlene                                                                                </t>
  </si>
  <si>
    <t>2.212.852,70</t>
  </si>
  <si>
    <t>2.533.070,00</t>
  </si>
  <si>
    <t>2.814.773,00</t>
  </si>
  <si>
    <t>2.783.173,00</t>
  </si>
  <si>
    <t>2.787.173,00</t>
  </si>
  <si>
    <t>114,47</t>
  </si>
  <si>
    <t>111,12</t>
  </si>
  <si>
    <t>98,88</t>
  </si>
  <si>
    <t>100,14</t>
  </si>
  <si>
    <t>32</t>
  </si>
  <si>
    <t xml:space="preserve">Materijalni rashodi                                                                                 </t>
  </si>
  <si>
    <t>412.282,86</t>
  </si>
  <si>
    <t>465.811,96</t>
  </si>
  <si>
    <t>573.260,00</t>
  </si>
  <si>
    <t>549.960,00</t>
  </si>
  <si>
    <t>544.760,00</t>
  </si>
  <si>
    <t>112,98</t>
  </si>
  <si>
    <t>123,07</t>
  </si>
  <si>
    <t>34</t>
  </si>
  <si>
    <t xml:space="preserve">Financijski rashodi                                                                                 </t>
  </si>
  <si>
    <t>4.686,89</t>
  </si>
  <si>
    <t>10.600,00</t>
  </si>
  <si>
    <t>5.100,00</t>
  </si>
  <si>
    <t>226,16</t>
  </si>
  <si>
    <t>48,11</t>
  </si>
  <si>
    <t>37</t>
  </si>
  <si>
    <t xml:space="preserve">Naknade građanima i kućanstvima na temelju osiguranja i druge naknade                               </t>
  </si>
  <si>
    <t>49.094,12</t>
  </si>
  <si>
    <t>41.770,00</t>
  </si>
  <si>
    <t>38.400,00</t>
  </si>
  <si>
    <t>85,08</t>
  </si>
  <si>
    <t>91,93</t>
  </si>
  <si>
    <t>38</t>
  </si>
  <si>
    <t xml:space="preserve">Ostali rashodi                                                                                      </t>
  </si>
  <si>
    <t>1.800,00</t>
  </si>
  <si>
    <t>4</t>
  </si>
  <si>
    <t xml:space="preserve">Rashodi za nabavu nefinancijske imovine                                                             </t>
  </si>
  <si>
    <t>57.280,76</t>
  </si>
  <si>
    <t>96.550,00</t>
  </si>
  <si>
    <t>62.440,00</t>
  </si>
  <si>
    <t>168,56</t>
  </si>
  <si>
    <t>64,67</t>
  </si>
  <si>
    <t>42</t>
  </si>
  <si>
    <t xml:space="preserve">Rashodi za nabavu proizvedene dugotrajne imovine                                                    </t>
  </si>
  <si>
    <t>45</t>
  </si>
  <si>
    <t xml:space="preserve">Rashodi za dodatna ulaganja na nefinancijskoj imovini                                               </t>
  </si>
  <si>
    <t>Tablica 2: Rashodi iskazani prema ekonomskoj klasifikaciji</t>
  </si>
  <si>
    <t>BROJČANA OZNAKA I NAZIV</t>
  </si>
  <si>
    <t>Izvor 1. Opći prihodi i primici</t>
  </si>
  <si>
    <t>Izvor 1.0. 1. Opći prihodi i primici - GRAD UMAG</t>
  </si>
  <si>
    <t>95.283,61</t>
  </si>
  <si>
    <t>138.680,00</t>
  </si>
  <si>
    <t>174.773,00</t>
  </si>
  <si>
    <t>178.773,00</t>
  </si>
  <si>
    <t>182.773,00</t>
  </si>
  <si>
    <t>145,54</t>
  </si>
  <si>
    <t>126,03</t>
  </si>
  <si>
    <t>102,29</t>
  </si>
  <si>
    <t>102,24</t>
  </si>
  <si>
    <t>Izvor 1.0.000001 1. 0pći prihodi i primici - GRAD UMAG</t>
  </si>
  <si>
    <t>Izvor 1.4. 1. Opći prihodi i primici - minimalni standard</t>
  </si>
  <si>
    <t>228.820,24</t>
  </si>
  <si>
    <t>230.180,00</t>
  </si>
  <si>
    <t>100,59</t>
  </si>
  <si>
    <t>Izvor 5. 1. Opći prihodi i primici - EU sredstva</t>
  </si>
  <si>
    <t>36.050,86</t>
  </si>
  <si>
    <t>Izvor 000001 1. Opći prihodi i primici - EU sredstva</t>
  </si>
  <si>
    <t>Izvor 6. 1. Opći prihodi i primici - MZO</t>
  </si>
  <si>
    <t>10.653,14</t>
  </si>
  <si>
    <t>Izvor 000001 1. Opći prihodi i primici - MZO</t>
  </si>
  <si>
    <t>Izvor 3. Vlastiti prihodi</t>
  </si>
  <si>
    <t>Izvor 3.1. Vlastiti prihodi - PRIHODI KORISNIKA</t>
  </si>
  <si>
    <t>Izvor 3.1.000001 3. Vlastiti prihodi - prihodi korisnika</t>
  </si>
  <si>
    <t>Izvor 4. Prihodi za posebne namjene</t>
  </si>
  <si>
    <t>219.799,48</t>
  </si>
  <si>
    <t>148.495,26</t>
  </si>
  <si>
    <t>151.820,00</t>
  </si>
  <si>
    <t>Izvor 4.9. Prihodi za posebne namjene - PRIHODI KORISNIKA</t>
  </si>
  <si>
    <t>Izvor 4.9.000001 4. Prihodi za posebne namjene -  prihodi korisnika</t>
  </si>
  <si>
    <t>Izvor 5. Pomoći</t>
  </si>
  <si>
    <t>2.927.670,00</t>
  </si>
  <si>
    <t>97,85</t>
  </si>
  <si>
    <t xml:space="preserve">Izvor 5.1. POMOĆI </t>
  </si>
  <si>
    <t>126.356,99</t>
  </si>
  <si>
    <t>410.370,00</t>
  </si>
  <si>
    <t>347.370,00</t>
  </si>
  <si>
    <t>342.170,00</t>
  </si>
  <si>
    <t>84,65</t>
  </si>
  <si>
    <t>98,50</t>
  </si>
  <si>
    <t>Izvor 5.1.000001 5. POMOĆI - ZA PRORAČUNSKE KORISNIKE</t>
  </si>
  <si>
    <t>91.582,71</t>
  </si>
  <si>
    <t>298.493,00</t>
  </si>
  <si>
    <t>267.893,00</t>
  </si>
  <si>
    <t>89,75</t>
  </si>
  <si>
    <t>Izvor 5.1.000002 5. POMOĆ KORISNICIMA - EU PROGRAMI</t>
  </si>
  <si>
    <t>34.774,28</t>
  </si>
  <si>
    <t>105.700,18</t>
  </si>
  <si>
    <t>92.377,00</t>
  </si>
  <si>
    <t>79.477,00</t>
  </si>
  <si>
    <t>303,96</t>
  </si>
  <si>
    <t>87,40</t>
  </si>
  <si>
    <t>86,04</t>
  </si>
  <si>
    <t>93,46</t>
  </si>
  <si>
    <t>Izvor 5.1.000003 5. POMOĆ KORISNICIMA ZA MJERE ZAPOŠLJAVANJA</t>
  </si>
  <si>
    <t>Izvor 5.9. Pomoć za proračunske korisnike - državna riznica</t>
  </si>
  <si>
    <t>2.019.670,26</t>
  </si>
  <si>
    <t>2.257.800,00</t>
  </si>
  <si>
    <t>2.517.300,00</t>
  </si>
  <si>
    <t>111,79</t>
  </si>
  <si>
    <t>111,49</t>
  </si>
  <si>
    <t>Izvor 5.9.000010 5. Pomoć za proračunske korisnike - državna riznica</t>
  </si>
  <si>
    <t>Izvor 6. Donacije</t>
  </si>
  <si>
    <t>Izvor 6.9. Donacije - PRIHODI KORISNIKA</t>
  </si>
  <si>
    <t>Izvor 6.9.000001 6. Donacije - prihodi korisnika</t>
  </si>
  <si>
    <t>Izvor 7. Namjenski primici od zaduživanja</t>
  </si>
  <si>
    <t>829,52</t>
  </si>
  <si>
    <t>1.660,00</t>
  </si>
  <si>
    <t>660,00</t>
  </si>
  <si>
    <t>200,12</t>
  </si>
  <si>
    <t>39,76</t>
  </si>
  <si>
    <t>Izvor 7.9. 7. Prodaja nefinanc. imovine i nakn. štete- prihodi korisnik</t>
  </si>
  <si>
    <t>Izvor 7.9.000001 7. Prodaja nefinanc. imovine i nakn. štete- prihodi korisnika</t>
  </si>
  <si>
    <r>
      <rPr>
        <sz val="11"/>
        <color theme="1"/>
        <rFont val="Calibri"/>
        <family val="2"/>
        <charset val="238"/>
        <scheme val="minor"/>
      </rPr>
      <t xml:space="preserve">           </t>
    </r>
    <r>
      <rPr>
        <u/>
        <sz val="11"/>
        <color theme="1"/>
        <rFont val="Calibri"/>
        <family val="2"/>
        <charset val="238"/>
        <scheme val="minor"/>
      </rPr>
      <t>Tablica 3: PRIHODI ISKAZANI PREMA IZVORIMA FINANCIRANJA</t>
    </r>
  </si>
  <si>
    <r>
      <rPr>
        <sz val="11"/>
        <color theme="1"/>
        <rFont val="Calibri"/>
        <family val="2"/>
        <charset val="238"/>
        <scheme val="minor"/>
      </rPr>
      <t xml:space="preserve">           </t>
    </r>
    <r>
      <rPr>
        <u/>
        <sz val="11"/>
        <color theme="1"/>
        <rFont val="Calibri"/>
        <family val="2"/>
        <charset val="238"/>
        <scheme val="minor"/>
      </rPr>
      <t>Tablica 4: RASHODI ISKAZANI PREMA IZVORIMA FINANCIRANJA</t>
    </r>
  </si>
  <si>
    <t>Tablica 3: Prihodi iskazani prema izvorima financiranja</t>
  </si>
  <si>
    <t>Tablica 4: Rashodi iskazani prema izvorima financiranja</t>
  </si>
  <si>
    <t>370.807,47</t>
  </si>
  <si>
    <t>95.283,54</t>
  </si>
  <si>
    <t>228.819,91</t>
  </si>
  <si>
    <t>36.050,88</t>
  </si>
  <si>
    <t>7.950,48</t>
  </si>
  <si>
    <t>210.691,87</t>
  </si>
  <si>
    <t>70,48</t>
  </si>
  <si>
    <t>2.141.832,84</t>
  </si>
  <si>
    <t>122.162,53</t>
  </si>
  <si>
    <t>92.828,43</t>
  </si>
  <si>
    <t>29.334,10</t>
  </si>
  <si>
    <t>360,33</t>
  </si>
  <si>
    <t>2.019.670,31</t>
  </si>
  <si>
    <t>VRSTA PRIHODA</t>
  </si>
  <si>
    <t xml:space="preserve">UKUPNO PRIHODI </t>
  </si>
  <si>
    <t xml:space="preserve">VRSTA RASHODA </t>
  </si>
  <si>
    <t xml:space="preserve">UKUPNO RASHODI </t>
  </si>
  <si>
    <t>UKUPNO RASHODI</t>
  </si>
  <si>
    <t>09 Obrazovanje</t>
  </si>
  <si>
    <t>091 Predškolsko i osnovno obrazovanje</t>
  </si>
  <si>
    <t>096 Dodatne usluge u obrazovanju</t>
  </si>
  <si>
    <t xml:space="preserve">  0912 Osnovno obrazovanje</t>
  </si>
  <si>
    <t>Tablica 5: Rashodi iskazani prema funkcijskoj klasifikaciji</t>
  </si>
  <si>
    <r>
      <rPr>
        <sz val="11"/>
        <color theme="1"/>
        <rFont val="Calibri"/>
        <family val="2"/>
        <charset val="238"/>
        <scheme val="minor"/>
      </rPr>
      <t xml:space="preserve">           </t>
    </r>
    <r>
      <rPr>
        <u/>
        <sz val="11"/>
        <color theme="1"/>
        <rFont val="Calibri"/>
        <family val="2"/>
        <charset val="238"/>
        <scheme val="minor"/>
      </rPr>
      <t>Tablica 5: RASHODI ISKAZANI PREMA FUNKCIJSKOJ KLASIFIKACIJI</t>
    </r>
  </si>
  <si>
    <t xml:space="preserve">         Prihodi i rashodi iskazani prema izvorima financiranja i ekonomskoj klasifikaciji (tablica 1,2,3,4)</t>
  </si>
  <si>
    <t xml:space="preserve">         Rashodi iskazani prema funkcijskoj klasifikaciji (tablica 5)</t>
  </si>
  <si>
    <r>
      <rPr>
        <sz val="11"/>
        <color theme="1"/>
        <rFont val="Calibri"/>
        <family val="2"/>
        <charset val="238"/>
        <scheme val="minor"/>
      </rPr>
      <t xml:space="preserve">           </t>
    </r>
    <r>
      <rPr>
        <u/>
        <sz val="11"/>
        <color theme="1"/>
        <rFont val="Calibri"/>
        <family val="2"/>
        <charset val="238"/>
        <scheme val="minor"/>
      </rPr>
      <t>Tablica 6: PRENESENI VIŠAK (RASPOLOŽIVA SREDSTVA IZ PRETHODNIH GODINA)</t>
    </r>
  </si>
  <si>
    <t>Razred i skupina ekonomske klasifikacije sa nazivom</t>
  </si>
  <si>
    <t xml:space="preserve">IZVRŠENJE </t>
  </si>
  <si>
    <t xml:space="preserve"> PLAN</t>
  </si>
  <si>
    <t>Izvor financiranja</t>
  </si>
  <si>
    <t>2022.</t>
  </si>
  <si>
    <t>2023.</t>
  </si>
  <si>
    <t>2024.</t>
  </si>
  <si>
    <t>2025.</t>
  </si>
  <si>
    <t>6=2/1</t>
  </si>
  <si>
    <t>7=3/2</t>
  </si>
  <si>
    <t>8=4/3</t>
  </si>
  <si>
    <t>9=5/4</t>
  </si>
  <si>
    <t xml:space="preserve">9 Vlastiti izvori                                        </t>
  </si>
  <si>
    <t xml:space="preserve">92 Rezultat poslovanja                                                            </t>
  </si>
  <si>
    <t>Tablica 6: PRENESENI VIŠAK (RASPOLOŽIVA SREDSTVA IZ PRETHODNIH GODINA) </t>
  </si>
  <si>
    <t>2026.</t>
  </si>
  <si>
    <t xml:space="preserve"> B. PRENESENI VIŠAK - RASPOLOŽIVA SREDSTVA IZ PRETHODNIH GODINA</t>
  </si>
  <si>
    <t>(2/1)</t>
  </si>
  <si>
    <t>(3/2)</t>
  </si>
  <si>
    <t>(4/3)</t>
  </si>
  <si>
    <t>(5/4)</t>
  </si>
  <si>
    <t xml:space="preserve">Korisnik 02 Osnovna škola Marije i Line - Umag </t>
  </si>
  <si>
    <t>Razdjel 001 URED GRADA</t>
  </si>
  <si>
    <t>Glava 00103 OSNOVNE ŠKOLE</t>
  </si>
  <si>
    <t>10356 OSNOVNA ŠKOLA MARIJE I LINE</t>
  </si>
  <si>
    <t>Program 1015 OBRAZOVANJE</t>
  </si>
  <si>
    <t>Aktivnost A000000 Pripravništvo</t>
  </si>
  <si>
    <t xml:space="preserve">3 Rashodi poslovanja                                                                                  </t>
  </si>
  <si>
    <t xml:space="preserve">31 Rashodi za zaposlene                                                                                </t>
  </si>
  <si>
    <t xml:space="preserve">32 Materijalni rashodi                                                                                 </t>
  </si>
  <si>
    <t>Aktivnost A100037 Redovna djelatnost osnovnih škola</t>
  </si>
  <si>
    <t xml:space="preserve">37 Naknade građanima i kućanstvima na temelju osiguranja i druge naknade                               </t>
  </si>
  <si>
    <t xml:space="preserve">34 Financijski rashodi                                                                                 </t>
  </si>
  <si>
    <t xml:space="preserve">38 Ostali rashodi                                                                                      </t>
  </si>
  <si>
    <t>Aktivnost A100038 Redovna djelatnost osnovnih škola - državna riznica</t>
  </si>
  <si>
    <t>Aktivnost A100042 Rad s djecom s teškoćama u razvoju</t>
  </si>
  <si>
    <t>Aktivnost A100043 Mentorstvo</t>
  </si>
  <si>
    <t>Aktivnost A100045 Produženi boravak učenika u osnovnim školama</t>
  </si>
  <si>
    <t>Aktivnost A100046 Školski klub i Škola u prirodi</t>
  </si>
  <si>
    <t>Aktivnost A100048 Natjecanja učenika  i županijska stručna vijeća</t>
  </si>
  <si>
    <t>Aktivnost A100061 Zavičajna nastava</t>
  </si>
  <si>
    <t>Aktivnost A100064 ŠKOLA ZA ŽIVOT</t>
  </si>
  <si>
    <t xml:space="preserve">4 Rashodi za nabavu nefinancijske imovine                                                             </t>
  </si>
  <si>
    <t xml:space="preserve">42 Rashodi za nabavu proizvedene dugotrajne imovine                                                    </t>
  </si>
  <si>
    <t>Kapitalni projekt K100008 Opremanje osnovnih škola</t>
  </si>
  <si>
    <t>Kapitalni projekt K100009 Pojačano održavanje objekata osnovnih škola</t>
  </si>
  <si>
    <t xml:space="preserve">45 Rashodi za dodatna ulaganja na nefinancijskoj imovini                                               </t>
  </si>
  <si>
    <t>Tekući projekt T100065 Pomoćnici u nastavi - Škola puna znanja</t>
  </si>
  <si>
    <t>Izvor 1.5. 1. Opći prihodi i primici - EU sredstva</t>
  </si>
  <si>
    <t>Izvor 1.5.000001 1. Opći prihodi i primici - EU sredstva</t>
  </si>
  <si>
    <t>Izvor 1.6. 1. Opći prihodi i primici - MZO</t>
  </si>
  <si>
    <t>Izvor 1.6.000001 1. Opći prihodi i primici - MZO</t>
  </si>
  <si>
    <t>Tekući projekt T100066 FLAG - Što se u moru skriva</t>
  </si>
  <si>
    <t>Tekući projekt T100067 Erasmus + Let's ALL go to the Theatre of European Dreams</t>
  </si>
  <si>
    <t>Tekući projekt T100070 Erasmus+ 2023-1-HR01-KA122-SCH-000133818 - Povežimo se!</t>
  </si>
  <si>
    <t xml:space="preserve">UKUPNO RASHODI / IZDACI	</t>
  </si>
  <si>
    <r>
      <rPr>
        <sz val="11"/>
        <color theme="1"/>
        <rFont val="Calibri"/>
        <family val="2"/>
        <charset val="238"/>
        <scheme val="minor"/>
      </rPr>
      <t xml:space="preserve">           </t>
    </r>
    <r>
      <rPr>
        <u/>
        <sz val="11"/>
        <color theme="1"/>
        <rFont val="Calibri"/>
        <family val="2"/>
        <charset val="238"/>
        <scheme val="minor"/>
      </rPr>
      <t>Tablica 7: RASHODI I IZDACI PO ORGANIZACIJSKOJ KLASIFIKACIJI, IZVORIMA FINANCIRANJA I EKONOMSKOJ KLASIFIKACIJI</t>
    </r>
  </si>
  <si>
    <t>NAZIV RAZDJELA/GLAVE/PRORAČUNSKOG KORISNIKA</t>
  </si>
  <si>
    <t>PROGRAM/PROJEKT/AKTIVNOST</t>
  </si>
  <si>
    <t>IZVOR FINANCIRANJA</t>
  </si>
  <si>
    <t>EKONOMSKA KLASIFIKACIJA</t>
  </si>
  <si>
    <t>Tekući projekt T100068 Pomoćnici u nastavi - Škola puna znanja (šk. g. 2022./2023.)</t>
  </si>
  <si>
    <t>Tablica 7: RASHODI I IZDACI PO ORGANIZACIJSKOJ KLASIFIKACIJI, IZVORIMA FINANCIRANJA I EKONOMSKOJ KLASIFIKACIJI</t>
  </si>
  <si>
    <t>FINANCIJSKI PLAN OSNOVNE ŠKOLE MARIJE I LINE</t>
  </si>
  <si>
    <t>za 2023. godinu - Druge izmjene i dopune financijskog plana Osnovne škole Marije i Line za 2023. godinu.</t>
  </si>
  <si>
    <t>U posebnom dijelu financijskog plana rashodi i izdaci iskazani su po organizacijskoj klasifikaciji, izvorima financiranja i ekonomskoj klasifikaciji, raspoređeni u programe koji se sastoje od aktivnosti i projekata. Ukupni rashodi i izdaci za 2024. godinu iznose 3.495.773,00 eura.</t>
  </si>
  <si>
    <t xml:space="preserve">     Opći dio financijskog plana sastoji se od:</t>
  </si>
  <si>
    <t xml:space="preserve">         Ako ukupni prihodi i primici nisu jednaki ukupnim rashodima i izdacima, opći dio financijskog plana sadrži i preneseni višak prihoda nad rashodima (tablica 6)</t>
  </si>
  <si>
    <r>
      <t xml:space="preserve">Financijski plan Osnovne škole Marije i Line Umag za 2024. godinu i projekcije za 2025. i 2026. godinu sastoji se od </t>
    </r>
    <r>
      <rPr>
        <u/>
        <sz val="11"/>
        <color indexed="8"/>
        <rFont val="Calibri"/>
        <family val="2"/>
        <charset val="238"/>
      </rPr>
      <t>[1]</t>
    </r>
    <r>
      <rPr>
        <u/>
        <sz val="11"/>
        <color indexed="8"/>
        <rFont val="Arial"/>
        <family val="2"/>
        <charset val="238"/>
      </rPr>
      <t>:</t>
    </r>
  </si>
  <si>
    <t>Plan za 2023.</t>
  </si>
  <si>
    <t>92 Višak prihoda</t>
  </si>
  <si>
    <t>92 Manjak prihoda</t>
  </si>
  <si>
    <t xml:space="preserve">Ana Zlatar, mag. oec. </t>
  </si>
  <si>
    <t>(Potpis voditeljice računovodstva)</t>
  </si>
  <si>
    <t>Sanja Zakinja, prof.</t>
  </si>
  <si>
    <t>(Potpis zakonskog predstavnika)</t>
  </si>
  <si>
    <t>FINANCIJSKI PLAN OSNOVNE ŠKOLE MARIJE I LINE UMAG ZA 2024. GODINU I PROJEKCIJE</t>
  </si>
  <si>
    <t>Napomena: Financijsi plan za 2024. godinu i projekcije za 2025. i 2026. godinu sadrži  kao plan</t>
  </si>
  <si>
    <t>PRIHODI PREMA EKONOMSKOJ KLASIFIKACIJI</t>
  </si>
  <si>
    <t>RASHODI PREMA EKONOMSKOJ KLASIFIKACIJI</t>
  </si>
  <si>
    <t>PRIHODI PREMA IZVORIMA FINANCIRANJA</t>
  </si>
  <si>
    <t>Izvor 7.9. 7. Prodaja nefinanc. imovine i nakn. štete- prihodi korisnika</t>
  </si>
  <si>
    <t>RASHODI PREMA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</si>
</sst>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0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Arial"/>
    </font>
    <font>
      <u/>
      <sz val="11"/>
      <color indexed="8"/>
      <name val="Arial"/>
      <family val="2"/>
      <charset val="238"/>
    </font>
    <font>
      <u/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FFFFFF"/>
      <name val="Arimo"/>
      <family val="2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8"/>
      <color theme="1"/>
      <name val="AriMO"/>
      <charset val="238"/>
    </font>
    <font>
      <b/>
      <sz val="10"/>
      <name val="Arial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</font>
    <font>
      <b/>
      <sz val="10"/>
      <color indexed="9"/>
      <name val="Arial"/>
    </font>
    <font>
      <sz val="11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12" fillId="0" borderId="0" xfId="0" applyFont="1"/>
    <xf numFmtId="0" fontId="0" fillId="0" borderId="0" xfId="0" applyFont="1" applyBorder="1"/>
    <xf numFmtId="0" fontId="23" fillId="0" borderId="0" xfId="0" applyFont="1" applyBorder="1"/>
    <xf numFmtId="0" fontId="23" fillId="0" borderId="0" xfId="0" applyFont="1"/>
    <xf numFmtId="4" fontId="24" fillId="0" borderId="3" xfId="0" applyNumberFormat="1" applyFont="1" applyFill="1" applyBorder="1" applyAlignment="1" applyProtection="1"/>
    <xf numFmtId="4" fontId="7" fillId="0" borderId="6" xfId="0" applyNumberFormat="1" applyFont="1" applyFill="1" applyBorder="1" applyAlignment="1" applyProtection="1"/>
    <xf numFmtId="4" fontId="0" fillId="0" borderId="0" xfId="0" applyNumberFormat="1"/>
    <xf numFmtId="0" fontId="0" fillId="4" borderId="7" xfId="0" applyNumberFormat="1" applyFont="1" applyFill="1" applyBorder="1" applyAlignment="1" applyProtection="1">
      <alignment wrapText="1"/>
      <protection locked="0"/>
    </xf>
    <xf numFmtId="0" fontId="0" fillId="4" borderId="8" xfId="0" applyNumberFormat="1" applyFont="1" applyFill="1" applyBorder="1" applyAlignment="1" applyProtection="1">
      <alignment wrapText="1"/>
      <protection locked="0"/>
    </xf>
    <xf numFmtId="0" fontId="28" fillId="4" borderId="8" xfId="0" applyNumberFormat="1" applyFont="1" applyFill="1" applyBorder="1" applyAlignment="1" applyProtection="1">
      <alignment horizont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28" fillId="4" borderId="0" xfId="0" applyNumberFormat="1" applyFont="1" applyFill="1" applyBorder="1" applyAlignment="1" applyProtection="1">
      <alignment horizontal="center" vertical="center" wrapText="1"/>
    </xf>
    <xf numFmtId="0" fontId="28" fillId="4" borderId="0" xfId="0" applyNumberFormat="1" applyFont="1" applyFill="1" applyBorder="1" applyAlignment="1" applyProtection="1">
      <alignment horizontal="center" wrapText="1"/>
    </xf>
    <xf numFmtId="0" fontId="0" fillId="4" borderId="14" xfId="0" applyNumberFormat="1" applyFont="1" applyFill="1" applyBorder="1" applyAlignment="1" applyProtection="1">
      <alignment wrapText="1"/>
      <protection locked="0"/>
    </xf>
    <xf numFmtId="0" fontId="28" fillId="4" borderId="14" xfId="0" applyNumberFormat="1" applyFont="1" applyFill="1" applyBorder="1" applyAlignment="1" applyProtection="1">
      <alignment horizontal="center" wrapText="1"/>
    </xf>
    <xf numFmtId="0" fontId="28" fillId="4" borderId="8" xfId="0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31" fillId="0" borderId="0" xfId="0" applyNumberFormat="1" applyFont="1" applyAlignment="1">
      <alignment horizontal="left" vertical="center" wrapText="1"/>
    </xf>
    <xf numFmtId="0" fontId="0" fillId="0" borderId="0" xfId="0" applyAlignment="1"/>
    <xf numFmtId="0" fontId="11" fillId="0" borderId="0" xfId="0" applyFont="1"/>
    <xf numFmtId="0" fontId="0" fillId="4" borderId="17" xfId="0" applyNumberFormat="1" applyFont="1" applyFill="1" applyBorder="1" applyAlignment="1" applyProtection="1">
      <alignment wrapText="1"/>
      <protection locked="0"/>
    </xf>
    <xf numFmtId="0" fontId="28" fillId="4" borderId="17" xfId="0" applyNumberFormat="1" applyFont="1" applyFill="1" applyBorder="1" applyAlignment="1" applyProtection="1">
      <alignment horizontal="center" wrapText="1"/>
    </xf>
    <xf numFmtId="0" fontId="0" fillId="4" borderId="11" xfId="0" applyNumberFormat="1" applyFont="1" applyFill="1" applyBorder="1" applyAlignment="1" applyProtection="1">
      <alignment wrapText="1"/>
      <protection locked="0"/>
    </xf>
    <xf numFmtId="0" fontId="28" fillId="4" borderId="11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vertical="center" wrapText="1"/>
    </xf>
    <xf numFmtId="0" fontId="8" fillId="2" borderId="3" xfId="0" applyFont="1" applyFill="1" applyBorder="1" applyAlignment="1">
      <alignment horizontal="left" vertical="center"/>
    </xf>
    <xf numFmtId="4" fontId="36" fillId="0" borderId="0" xfId="0" applyNumberFormat="1" applyFont="1"/>
    <xf numFmtId="0" fontId="7" fillId="2" borderId="3" xfId="0" quotePrefix="1" applyFont="1" applyFill="1" applyBorder="1" applyAlignment="1">
      <alignment horizontal="left"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38" fillId="0" borderId="19" xfId="0" applyFont="1" applyBorder="1"/>
    <xf numFmtId="0" fontId="38" fillId="0" borderId="12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40" fillId="0" borderId="21" xfId="0" applyFont="1" applyBorder="1"/>
    <xf numFmtId="0" fontId="41" fillId="0" borderId="15" xfId="0" applyFont="1" applyBorder="1" applyAlignment="1">
      <alignment horizontal="center"/>
    </xf>
    <xf numFmtId="0" fontId="38" fillId="0" borderId="21" xfId="0" applyFont="1" applyBorder="1"/>
    <xf numFmtId="4" fontId="38" fillId="0" borderId="15" xfId="0" applyNumberFormat="1" applyFont="1" applyBorder="1" applyAlignment="1">
      <alignment horizontal="right"/>
    </xf>
    <xf numFmtId="0" fontId="42" fillId="7" borderId="21" xfId="0" applyFont="1" applyFill="1" applyBorder="1"/>
    <xf numFmtId="0" fontId="38" fillId="0" borderId="21" xfId="0" applyFont="1" applyBorder="1" applyAlignment="1">
      <alignment horizontal="left"/>
    </xf>
    <xf numFmtId="4" fontId="42" fillId="7" borderId="21" xfId="0" applyNumberFormat="1" applyFont="1" applyFill="1" applyBorder="1"/>
    <xf numFmtId="0" fontId="43" fillId="7" borderId="21" xfId="0" applyFont="1" applyFill="1" applyBorder="1"/>
    <xf numFmtId="4" fontId="38" fillId="7" borderId="21" xfId="0" applyNumberFormat="1" applyFont="1" applyFill="1" applyBorder="1"/>
    <xf numFmtId="0" fontId="41" fillId="0" borderId="15" xfId="0" applyFont="1" applyFill="1" applyBorder="1" applyAlignment="1">
      <alignment horizontal="center"/>
    </xf>
    <xf numFmtId="0" fontId="0" fillId="0" borderId="0" xfId="0" applyFill="1"/>
    <xf numFmtId="0" fontId="36" fillId="0" borderId="0" xfId="0" applyFont="1" applyBorder="1" applyAlignment="1" applyProtection="1">
      <alignment horizontal="center"/>
    </xf>
    <xf numFmtId="0" fontId="46" fillId="8" borderId="0" xfId="0" applyFont="1" applyFill="1"/>
    <xf numFmtId="4" fontId="46" fillId="8" borderId="0" xfId="0" applyNumberFormat="1" applyFont="1" applyFill="1"/>
    <xf numFmtId="0" fontId="47" fillId="9" borderId="0" xfId="0" applyFont="1" applyFill="1"/>
    <xf numFmtId="4" fontId="47" fillId="9" borderId="0" xfId="0" applyNumberFormat="1" applyFont="1" applyFill="1"/>
    <xf numFmtId="0" fontId="47" fillId="10" borderId="0" xfId="0" applyFont="1" applyFill="1"/>
    <xf numFmtId="4" fontId="47" fillId="10" borderId="0" xfId="0" applyNumberFormat="1" applyFont="1" applyFill="1"/>
    <xf numFmtId="0" fontId="47" fillId="11" borderId="0" xfId="0" applyFont="1" applyFill="1"/>
    <xf numFmtId="4" fontId="47" fillId="11" borderId="0" xfId="0" applyNumberFormat="1" applyFont="1" applyFill="1"/>
    <xf numFmtId="0" fontId="46" fillId="12" borderId="0" xfId="0" applyFont="1" applyFill="1"/>
    <xf numFmtId="4" fontId="46" fillId="12" borderId="0" xfId="0" applyNumberFormat="1" applyFont="1" applyFill="1"/>
    <xf numFmtId="0" fontId="46" fillId="13" borderId="0" xfId="0" applyFont="1" applyFill="1"/>
    <xf numFmtId="4" fontId="46" fillId="13" borderId="0" xfId="0" applyNumberFormat="1" applyFont="1" applyFill="1"/>
    <xf numFmtId="0" fontId="46" fillId="14" borderId="0" xfId="0" applyFont="1" applyFill="1"/>
    <xf numFmtId="4" fontId="46" fillId="14" borderId="0" xfId="0" applyNumberFormat="1" applyFont="1" applyFill="1"/>
    <xf numFmtId="0" fontId="46" fillId="15" borderId="0" xfId="0" applyFont="1" applyFill="1"/>
    <xf numFmtId="4" fontId="46" fillId="15" borderId="0" xfId="0" applyNumberFormat="1" applyFont="1" applyFill="1"/>
    <xf numFmtId="0" fontId="46" fillId="16" borderId="0" xfId="0" applyFont="1" applyFill="1"/>
    <xf numFmtId="4" fontId="46" fillId="16" borderId="0" xfId="0" applyNumberFormat="1" applyFont="1" applyFill="1"/>
    <xf numFmtId="0" fontId="45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36" fillId="0" borderId="20" xfId="0" applyFont="1" applyBorder="1" applyAlignment="1" applyProtection="1">
      <alignment horizontal="center"/>
    </xf>
    <xf numFmtId="0" fontId="36" fillId="0" borderId="19" xfId="0" applyFont="1" applyBorder="1" applyAlignment="1" applyProtection="1">
      <alignment horizontal="center"/>
    </xf>
    <xf numFmtId="0" fontId="36" fillId="0" borderId="21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4" fontId="36" fillId="4" borderId="22" xfId="0" applyNumberFormat="1" applyFont="1" applyFill="1" applyBorder="1"/>
    <xf numFmtId="4" fontId="0" fillId="0" borderId="6" xfId="0" applyNumberFormat="1" applyBorder="1"/>
    <xf numFmtId="4" fontId="42" fillId="7" borderId="15" xfId="0" applyNumberFormat="1" applyFont="1" applyFill="1" applyBorder="1"/>
    <xf numFmtId="4" fontId="7" fillId="0" borderId="0" xfId="0" applyNumberFormat="1" applyFont="1"/>
    <xf numFmtId="0" fontId="11" fillId="0" borderId="0" xfId="0" applyFont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9" fontId="34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0" fontId="30" fillId="0" borderId="14" xfId="0" applyFont="1" applyBorder="1" applyAlignment="1"/>
    <xf numFmtId="4" fontId="29" fillId="5" borderId="6" xfId="0" applyNumberFormat="1" applyFont="1" applyFill="1" applyBorder="1" applyAlignment="1" applyProtection="1">
      <alignment horizontal="right" vertical="top" wrapText="1"/>
    </xf>
    <xf numFmtId="4" fontId="28" fillId="5" borderId="1" xfId="0" applyNumberFormat="1" applyFont="1" applyFill="1" applyBorder="1" applyAlignment="1" applyProtection="1">
      <alignment horizontal="right" vertical="top" wrapText="1"/>
    </xf>
    <xf numFmtId="4" fontId="28" fillId="5" borderId="4" xfId="0" applyNumberFormat="1" applyFont="1" applyFill="1" applyBorder="1" applyAlignment="1" applyProtection="1">
      <alignment horizontal="right" vertical="top" wrapText="1"/>
    </xf>
    <xf numFmtId="4" fontId="28" fillId="5" borderId="6" xfId="0" applyNumberFormat="1" applyFont="1" applyFill="1" applyBorder="1" applyAlignment="1" applyProtection="1">
      <alignment horizontal="right" vertical="top" wrapText="1"/>
    </xf>
    <xf numFmtId="0" fontId="28" fillId="5" borderId="6" xfId="0" applyNumberFormat="1" applyFont="1" applyFill="1" applyBorder="1" applyAlignment="1" applyProtection="1">
      <alignment horizontal="right" vertical="top" wrapText="1"/>
    </xf>
    <xf numFmtId="4" fontId="29" fillId="5" borderId="1" xfId="0" applyNumberFormat="1" applyFont="1" applyFill="1" applyBorder="1" applyAlignment="1" applyProtection="1">
      <alignment horizontal="right" vertical="top" wrapText="1"/>
    </xf>
    <xf numFmtId="4" fontId="29" fillId="5" borderId="4" xfId="0" applyNumberFormat="1" applyFont="1" applyFill="1" applyBorder="1" applyAlignment="1" applyProtection="1">
      <alignment horizontal="right" vertical="top" wrapText="1"/>
    </xf>
    <xf numFmtId="0" fontId="29" fillId="5" borderId="6" xfId="0" applyNumberFormat="1" applyFont="1" applyFill="1" applyBorder="1" applyAlignment="1" applyProtection="1">
      <alignment horizontal="right" vertical="top" wrapText="1"/>
    </xf>
    <xf numFmtId="0" fontId="29" fillId="5" borderId="6" xfId="0" applyNumberFormat="1" applyFont="1" applyFill="1" applyBorder="1" applyAlignment="1" applyProtection="1">
      <alignment horizontal="left" vertical="top" wrapText="1"/>
    </xf>
    <xf numFmtId="0" fontId="28" fillId="5" borderId="6" xfId="0" applyNumberFormat="1" applyFont="1" applyFill="1" applyBorder="1" applyAlignment="1" applyProtection="1">
      <alignment horizontal="left" vertical="top" wrapText="1"/>
    </xf>
    <xf numFmtId="0" fontId="29" fillId="5" borderId="1" xfId="0" applyNumberFormat="1" applyFont="1" applyFill="1" applyBorder="1" applyAlignment="1" applyProtection="1">
      <alignment horizontal="right" vertical="top" wrapText="1"/>
    </xf>
    <xf numFmtId="0" fontId="29" fillId="5" borderId="4" xfId="0" applyNumberFormat="1" applyFont="1" applyFill="1" applyBorder="1" applyAlignment="1" applyProtection="1">
      <alignment horizontal="right" vertical="top" wrapText="1"/>
    </xf>
    <xf numFmtId="0" fontId="32" fillId="6" borderId="0" xfId="0" applyNumberFormat="1" applyFont="1" applyFill="1" applyBorder="1" applyAlignment="1" applyProtection="1">
      <alignment horizontal="right" vertical="center" wrapText="1"/>
    </xf>
    <xf numFmtId="4" fontId="32" fillId="6" borderId="0" xfId="0" applyNumberFormat="1" applyFont="1" applyFill="1" applyBorder="1" applyAlignment="1" applyProtection="1">
      <alignment horizontal="right" vertical="center" wrapText="1"/>
    </xf>
    <xf numFmtId="0" fontId="32" fillId="6" borderId="0" xfId="0" applyNumberFormat="1" applyFont="1" applyFill="1" applyBorder="1" applyAlignment="1" applyProtection="1">
      <alignment horizontal="left" vertical="center" wrapText="1"/>
    </xf>
    <xf numFmtId="0" fontId="32" fillId="6" borderId="18" xfId="0" applyNumberFormat="1" applyFont="1" applyFill="1" applyBorder="1" applyAlignment="1" applyProtection="1">
      <alignment horizontal="right" vertical="center" wrapText="1"/>
    </xf>
    <xf numFmtId="0" fontId="28" fillId="4" borderId="8" xfId="0" applyNumberFormat="1" applyFont="1" applyFill="1" applyBorder="1" applyAlignment="1" applyProtection="1">
      <alignment horizontal="center" wrapText="1"/>
    </xf>
    <xf numFmtId="0" fontId="28" fillId="4" borderId="9" xfId="0" applyNumberFormat="1" applyFont="1" applyFill="1" applyBorder="1" applyAlignment="1" applyProtection="1">
      <alignment horizontal="center" wrapText="1"/>
    </xf>
    <xf numFmtId="0" fontId="28" fillId="4" borderId="16" xfId="0" applyNumberFormat="1" applyFont="1" applyFill="1" applyBorder="1" applyAlignment="1" applyProtection="1">
      <alignment horizontal="center" wrapText="1"/>
    </xf>
    <xf numFmtId="0" fontId="28" fillId="4" borderId="13" xfId="0" applyNumberFormat="1" applyFont="1" applyFill="1" applyBorder="1" applyAlignment="1" applyProtection="1">
      <alignment horizontal="center" wrapText="1"/>
    </xf>
    <xf numFmtId="0" fontId="28" fillId="4" borderId="11" xfId="0" applyNumberFormat="1" applyFont="1" applyFill="1" applyBorder="1" applyAlignment="1" applyProtection="1">
      <alignment horizontal="left" wrapText="1"/>
    </xf>
    <xf numFmtId="0" fontId="28" fillId="4" borderId="14" xfId="0" applyNumberFormat="1" applyFont="1" applyFill="1" applyBorder="1" applyAlignment="1" applyProtection="1">
      <alignment horizontal="left" wrapText="1"/>
    </xf>
    <xf numFmtId="0" fontId="28" fillId="4" borderId="0" xfId="0" applyNumberFormat="1" applyFont="1" applyFill="1" applyBorder="1" applyAlignment="1" applyProtection="1">
      <alignment horizontal="right" vertical="center" wrapText="1"/>
    </xf>
    <xf numFmtId="0" fontId="28" fillId="4" borderId="0" xfId="0" applyNumberFormat="1" applyFont="1" applyFill="1" applyBorder="1" applyAlignment="1" applyProtection="1">
      <alignment horizontal="center" vertical="center" wrapText="1"/>
    </xf>
    <xf numFmtId="0" fontId="28" fillId="4" borderId="0" xfId="0" applyNumberFormat="1" applyFont="1" applyFill="1" applyBorder="1" applyAlignment="1" applyProtection="1">
      <alignment horizontal="center" wrapText="1"/>
    </xf>
    <xf numFmtId="0" fontId="28" fillId="4" borderId="12" xfId="0" applyNumberFormat="1" applyFont="1" applyFill="1" applyBorder="1" applyAlignment="1" applyProtection="1">
      <alignment horizontal="center" wrapText="1"/>
    </xf>
    <xf numFmtId="0" fontId="28" fillId="4" borderId="14" xfId="0" applyNumberFormat="1" applyFont="1" applyFill="1" applyBorder="1" applyAlignment="1" applyProtection="1">
      <alignment horizontal="right" wrapText="1"/>
    </xf>
    <xf numFmtId="0" fontId="28" fillId="4" borderId="14" xfId="0" applyNumberFormat="1" applyFont="1" applyFill="1" applyBorder="1" applyAlignment="1" applyProtection="1">
      <alignment horizontal="center" wrapText="1"/>
    </xf>
    <xf numFmtId="0" fontId="28" fillId="4" borderId="15" xfId="0" applyNumberFormat="1" applyFont="1" applyFill="1" applyBorder="1" applyAlignment="1" applyProtection="1">
      <alignment horizont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8" fillId="5" borderId="1" xfId="0" applyNumberFormat="1" applyFont="1" applyFill="1" applyBorder="1" applyAlignment="1" applyProtection="1">
      <alignment horizontal="right" vertical="top" wrapText="1"/>
    </xf>
    <xf numFmtId="0" fontId="28" fillId="5" borderId="4" xfId="0" applyNumberFormat="1" applyFont="1" applyFill="1" applyBorder="1" applyAlignment="1" applyProtection="1">
      <alignment horizontal="right" vertical="top" wrapText="1"/>
    </xf>
    <xf numFmtId="0" fontId="28" fillId="4" borderId="8" xfId="0" applyNumberFormat="1" applyFont="1" applyFill="1" applyBorder="1" applyAlignment="1" applyProtection="1">
      <alignment horizontal="right" vertical="center" wrapText="1"/>
    </xf>
    <xf numFmtId="0" fontId="28" fillId="4" borderId="8" xfId="0" applyNumberFormat="1" applyFont="1" applyFill="1" applyBorder="1" applyAlignment="1" applyProtection="1">
      <alignment horizontal="center" vertical="center" wrapText="1"/>
    </xf>
    <xf numFmtId="4" fontId="29" fillId="5" borderId="2" xfId="0" applyNumberFormat="1" applyFont="1" applyFill="1" applyBorder="1" applyAlignment="1" applyProtection="1">
      <alignment horizontal="right" vertical="top" wrapText="1"/>
    </xf>
    <xf numFmtId="0" fontId="0" fillId="0" borderId="0" xfId="0" applyAlignment="1"/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1" fillId="0" borderId="14" xfId="0" applyFont="1" applyBorder="1" applyAlignment="1">
      <alignment horizontal="left"/>
    </xf>
    <xf numFmtId="4" fontId="28" fillId="5" borderId="2" xfId="0" applyNumberFormat="1" applyFont="1" applyFill="1" applyBorder="1" applyAlignment="1" applyProtection="1">
      <alignment horizontal="right" vertical="top" wrapText="1"/>
    </xf>
    <xf numFmtId="0" fontId="29" fillId="5" borderId="2" xfId="0" applyNumberFormat="1" applyFont="1" applyFill="1" applyBorder="1" applyAlignment="1" applyProtection="1">
      <alignment horizontal="right" vertical="top" wrapText="1"/>
    </xf>
    <xf numFmtId="0" fontId="28" fillId="5" borderId="2" xfId="0" applyNumberFormat="1" applyFont="1" applyFill="1" applyBorder="1" applyAlignment="1" applyProtection="1">
      <alignment horizontal="right" vertical="top" wrapText="1"/>
    </xf>
    <xf numFmtId="0" fontId="29" fillId="2" borderId="6" xfId="0" applyNumberFormat="1" applyFont="1" applyFill="1" applyBorder="1" applyAlignment="1" applyProtection="1">
      <alignment horizontal="right" vertical="center" wrapText="1"/>
    </xf>
    <xf numFmtId="0" fontId="29" fillId="2" borderId="6" xfId="0" applyNumberFormat="1" applyFont="1" applyFill="1" applyBorder="1" applyAlignment="1" applyProtection="1">
      <alignment horizontal="left" vertical="center" wrapText="1"/>
    </xf>
    <xf numFmtId="4" fontId="29" fillId="2" borderId="6" xfId="0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/>
    </xf>
    <xf numFmtId="0" fontId="35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17" xfId="0" applyNumberFormat="1" applyFont="1" applyFill="1" applyBorder="1" applyAlignment="1" applyProtection="1">
      <alignment horizontal="center" vertical="center" wrapText="1"/>
    </xf>
    <xf numFmtId="0" fontId="28" fillId="4" borderId="17" xfId="0" applyNumberFormat="1" applyFont="1" applyFill="1" applyBorder="1" applyAlignment="1" applyProtection="1">
      <alignment horizontal="center" wrapText="1"/>
    </xf>
    <xf numFmtId="0" fontId="28" fillId="4" borderId="11" xfId="0" applyNumberFormat="1" applyFont="1" applyFill="1" applyBorder="1" applyAlignment="1" applyProtection="1">
      <alignment horizontal="center" wrapText="1"/>
    </xf>
    <xf numFmtId="4" fontId="29" fillId="2" borderId="1" xfId="0" applyNumberFormat="1" applyFont="1" applyFill="1" applyBorder="1" applyAlignment="1" applyProtection="1">
      <alignment horizontal="right" vertical="center" wrapText="1"/>
    </xf>
    <xf numFmtId="4" fontId="29" fillId="2" borderId="2" xfId="0" applyNumberFormat="1" applyFont="1" applyFill="1" applyBorder="1" applyAlignment="1" applyProtection="1">
      <alignment horizontal="right" vertical="center" wrapText="1"/>
    </xf>
    <xf numFmtId="4" fontId="29" fillId="2" borderId="4" xfId="0" applyNumberFormat="1" applyFont="1" applyFill="1" applyBorder="1" applyAlignment="1" applyProtection="1">
      <alignment horizontal="righ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7" fillId="0" borderId="14" xfId="0" applyFont="1" applyBorder="1"/>
    <xf numFmtId="0" fontId="39" fillId="0" borderId="20" xfId="0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45" fillId="0" borderId="13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8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/>
    </xf>
    <xf numFmtId="0" fontId="45" fillId="0" borderId="7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95251</xdr:rowOff>
    </xdr:from>
    <xdr:to>
      <xdr:col>8</xdr:col>
      <xdr:colOff>438150</xdr:colOff>
      <xdr:row>7</xdr:row>
      <xdr:rowOff>276225</xdr:rowOff>
    </xdr:to>
    <xdr:pic>
      <xdr:nvPicPr>
        <xdr:cNvPr id="2" name="Slika 1" descr="eko škola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95251"/>
          <a:ext cx="2676525" cy="244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workbookViewId="0">
      <selection activeCell="Q2" sqref="Q2"/>
    </sheetView>
  </sheetViews>
  <sheetFormatPr defaultRowHeight="15"/>
  <sheetData>
    <row r="1" spans="1:13" ht="25.5">
      <c r="A1" s="52"/>
      <c r="B1" s="52"/>
      <c r="C1" s="52"/>
      <c r="D1" s="52"/>
      <c r="F1" s="52"/>
      <c r="G1" s="52"/>
      <c r="H1" s="52"/>
      <c r="I1" s="52"/>
      <c r="J1" s="52"/>
      <c r="K1" s="52"/>
      <c r="L1" s="52"/>
      <c r="M1" s="52"/>
    </row>
    <row r="2" spans="1:13" ht="25.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25.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25.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25.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25.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25.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25.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ht="25.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 ht="26.25">
      <c r="A10" s="140" t="s">
        <v>375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3" ht="26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ht="26.25">
      <c r="A12" s="140" t="s">
        <v>40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3" ht="26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ht="26.25">
      <c r="A14" s="140" t="s">
        <v>39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13" ht="26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ht="26.25">
      <c r="A16" s="140" t="s">
        <v>41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</row>
    <row r="17" spans="1:13" ht="26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26.25">
      <c r="A18" s="140" t="s">
        <v>42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</row>
    <row r="19" spans="1:13" ht="25.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</sheetData>
  <mergeCells count="5">
    <mergeCell ref="A10:M10"/>
    <mergeCell ref="A12:M12"/>
    <mergeCell ref="A14:M14"/>
    <mergeCell ref="A16:M16"/>
    <mergeCell ref="A18:M18"/>
  </mergeCells>
  <pageMargins left="1.4960629921259843" right="0.70866141732283472" top="0.55118110236220474" bottom="0.74803149606299213" header="0.31496062992125984" footer="0.31496062992125984"/>
  <pageSetup paperSize="9" scale="94" fitToHeight="0" orientation="landscape" r:id="rId1"/>
  <headerFooter>
    <oddFooter>Stranica &amp;P od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9"/>
  <sheetViews>
    <sheetView workbookViewId="0">
      <selection activeCell="P3" sqref="P3"/>
    </sheetView>
  </sheetViews>
  <sheetFormatPr defaultRowHeight="15"/>
  <cols>
    <col min="1" max="1" width="11.7109375" customWidth="1"/>
    <col min="2" max="2" width="64.5703125" customWidth="1"/>
    <col min="3" max="3" width="22.7109375" customWidth="1"/>
    <col min="4" max="5" width="12.7109375" customWidth="1"/>
    <col min="6" max="7" width="13.85546875" customWidth="1"/>
    <col min="8" max="8" width="8.85546875" customWidth="1"/>
    <col min="9" max="9" width="8.5703125" customWidth="1"/>
    <col min="10" max="10" width="11" customWidth="1"/>
    <col min="11" max="11" width="8.5703125" customWidth="1"/>
  </cols>
  <sheetData>
    <row r="1" spans="1:11" ht="42" customHeight="1">
      <c r="A1" s="144" t="s">
        <v>47</v>
      </c>
      <c r="B1" s="144"/>
      <c r="C1" s="144"/>
      <c r="D1" s="144"/>
      <c r="E1" s="144"/>
      <c r="F1" s="144"/>
      <c r="G1" s="144"/>
      <c r="H1" s="144"/>
      <c r="I1" s="144"/>
      <c r="J1" s="210"/>
      <c r="K1" s="210"/>
    </row>
    <row r="2" spans="1:11" ht="18">
      <c r="A2" s="4"/>
      <c r="B2" s="4"/>
      <c r="C2" s="4"/>
      <c r="D2" s="4"/>
      <c r="E2" s="4"/>
      <c r="F2" s="4"/>
      <c r="G2" s="4"/>
      <c r="H2" s="5"/>
      <c r="I2" s="5"/>
    </row>
    <row r="3" spans="1:11" ht="32.25" customHeight="1">
      <c r="A3" s="246" t="s">
        <v>377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1" ht="18">
      <c r="A4" s="18"/>
      <c r="B4" s="18"/>
      <c r="C4" s="18"/>
      <c r="D4" s="18"/>
      <c r="E4" s="18"/>
      <c r="F4" s="18"/>
      <c r="G4" s="18"/>
      <c r="H4" s="5"/>
      <c r="I4" s="5"/>
    </row>
    <row r="5" spans="1:11" ht="18" customHeight="1">
      <c r="A5" s="144" t="s">
        <v>6</v>
      </c>
      <c r="B5" s="146"/>
      <c r="C5" s="146"/>
      <c r="D5" s="146"/>
      <c r="E5" s="146"/>
      <c r="F5" s="146"/>
      <c r="G5" s="146"/>
      <c r="H5" s="146"/>
      <c r="I5" s="146"/>
      <c r="J5" s="210"/>
      <c r="K5" s="210"/>
    </row>
    <row r="6" spans="1:11" ht="18">
      <c r="A6" s="4"/>
      <c r="B6" s="4"/>
      <c r="C6" s="4"/>
      <c r="D6" s="4"/>
      <c r="E6" s="4"/>
      <c r="F6" s="4"/>
      <c r="G6" s="4"/>
      <c r="H6" s="5"/>
      <c r="I6" s="5"/>
    </row>
    <row r="7" spans="1:11" ht="16.5" thickBot="1">
      <c r="A7" s="236" t="s">
        <v>374</v>
      </c>
      <c r="B7" s="236"/>
      <c r="C7" s="236"/>
      <c r="D7" s="236"/>
      <c r="E7" s="236"/>
      <c r="F7" s="236"/>
      <c r="G7" s="236"/>
      <c r="H7" s="236"/>
      <c r="I7" s="236"/>
      <c r="J7" s="236"/>
    </row>
    <row r="8" spans="1:11">
      <c r="A8" s="248" t="s">
        <v>369</v>
      </c>
      <c r="B8" s="249"/>
      <c r="C8" s="129" t="s">
        <v>52</v>
      </c>
      <c r="D8" s="129" t="s">
        <v>53</v>
      </c>
      <c r="E8" s="129" t="s">
        <v>53</v>
      </c>
      <c r="F8" s="129" t="s">
        <v>54</v>
      </c>
      <c r="G8" s="129" t="s">
        <v>54</v>
      </c>
      <c r="H8" s="129" t="s">
        <v>55</v>
      </c>
      <c r="I8" s="129" t="s">
        <v>55</v>
      </c>
      <c r="J8" s="129" t="s">
        <v>55</v>
      </c>
      <c r="K8" s="129" t="s">
        <v>55</v>
      </c>
    </row>
    <row r="9" spans="1:11">
      <c r="A9" s="250" t="s">
        <v>370</v>
      </c>
      <c r="B9" s="251"/>
      <c r="C9" s="130" t="s">
        <v>57</v>
      </c>
      <c r="D9" s="130" t="s">
        <v>58</v>
      </c>
      <c r="E9" s="130" t="s">
        <v>59</v>
      </c>
      <c r="F9" s="130" t="s">
        <v>60</v>
      </c>
      <c r="G9" s="130" t="s">
        <v>61</v>
      </c>
      <c r="H9" s="130" t="s">
        <v>62</v>
      </c>
      <c r="I9" s="130" t="s">
        <v>63</v>
      </c>
      <c r="J9" s="130" t="s">
        <v>64</v>
      </c>
      <c r="K9" s="130" t="s">
        <v>65</v>
      </c>
    </row>
    <row r="10" spans="1:11">
      <c r="A10" s="250" t="s">
        <v>371</v>
      </c>
      <c r="B10" s="251"/>
      <c r="C10" s="130" t="s">
        <v>66</v>
      </c>
      <c r="D10" s="132" t="s">
        <v>317</v>
      </c>
      <c r="E10" s="132" t="s">
        <v>318</v>
      </c>
      <c r="F10" s="132" t="s">
        <v>319</v>
      </c>
      <c r="G10" s="132" t="s">
        <v>327</v>
      </c>
      <c r="H10" s="130" t="s">
        <v>329</v>
      </c>
      <c r="I10" s="130" t="s">
        <v>330</v>
      </c>
      <c r="J10" s="130" t="s">
        <v>331</v>
      </c>
      <c r="K10" s="130" t="s">
        <v>332</v>
      </c>
    </row>
    <row r="11" spans="1:11" ht="15.75" thickBot="1">
      <c r="A11" s="244" t="s">
        <v>372</v>
      </c>
      <c r="B11" s="245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ht="15.75" thickBot="1">
      <c r="A12" s="127"/>
      <c r="B12" s="12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5.75" thickBot="1">
      <c r="A13" s="242" t="s">
        <v>367</v>
      </c>
      <c r="B13" s="243"/>
      <c r="C13" s="133">
        <v>2736197.33</v>
      </c>
      <c r="D13" s="133">
        <v>3147801.96</v>
      </c>
      <c r="E13" s="133">
        <v>3495773</v>
      </c>
      <c r="F13" s="133">
        <v>3435773</v>
      </c>
      <c r="G13" s="133">
        <v>3434573</v>
      </c>
      <c r="H13" s="133">
        <v>115.0429</v>
      </c>
      <c r="I13" s="133">
        <v>111.0544</v>
      </c>
      <c r="J13" s="133">
        <v>98.283600000000007</v>
      </c>
      <c r="K13" s="133">
        <v>99.965000000000003</v>
      </c>
    </row>
    <row r="14" spans="1:11">
      <c r="A14" s="87"/>
      <c r="B14" s="87"/>
      <c r="C14" s="90"/>
      <c r="D14" s="90"/>
      <c r="E14" s="90"/>
      <c r="F14" s="90"/>
      <c r="G14" s="90"/>
      <c r="H14" s="90"/>
      <c r="I14" s="90"/>
      <c r="J14" s="90"/>
      <c r="K14" s="90"/>
    </row>
    <row r="15" spans="1:11">
      <c r="A15" s="109" t="s">
        <v>333</v>
      </c>
      <c r="B15" s="109"/>
      <c r="C15" s="110">
        <v>2736197.33</v>
      </c>
      <c r="D15" s="110">
        <v>3147801.96</v>
      </c>
      <c r="E15" s="110">
        <v>3495773</v>
      </c>
      <c r="F15" s="110">
        <v>3435773</v>
      </c>
      <c r="G15" s="110">
        <v>3434573</v>
      </c>
      <c r="H15" s="110">
        <v>115.0429</v>
      </c>
      <c r="I15" s="110">
        <v>111.0544</v>
      </c>
      <c r="J15" s="110">
        <v>98.283600000000007</v>
      </c>
      <c r="K15" s="110">
        <v>99.965000000000003</v>
      </c>
    </row>
    <row r="16" spans="1:11">
      <c r="A16" s="111" t="s">
        <v>334</v>
      </c>
      <c r="B16" s="111"/>
      <c r="C16" s="112">
        <v>2736197.33</v>
      </c>
      <c r="D16" s="112">
        <v>3147801.96</v>
      </c>
      <c r="E16" s="112">
        <v>3495773</v>
      </c>
      <c r="F16" s="112">
        <v>3435773</v>
      </c>
      <c r="G16" s="112">
        <v>3434573</v>
      </c>
      <c r="H16" s="112">
        <v>115.0429</v>
      </c>
      <c r="I16" s="112">
        <v>111.0544</v>
      </c>
      <c r="J16" s="112">
        <v>98.283600000000007</v>
      </c>
      <c r="K16" s="112">
        <v>99.965000000000003</v>
      </c>
    </row>
    <row r="17" spans="1:11">
      <c r="A17" s="113" t="s">
        <v>335</v>
      </c>
      <c r="B17" s="113"/>
      <c r="C17" s="114">
        <v>2736197.33</v>
      </c>
      <c r="D17" s="114">
        <v>3147801.96</v>
      </c>
      <c r="E17" s="114">
        <v>3495773</v>
      </c>
      <c r="F17" s="114">
        <v>3435773</v>
      </c>
      <c r="G17" s="114">
        <v>3434573</v>
      </c>
      <c r="H17" s="114">
        <v>115.0429</v>
      </c>
      <c r="I17" s="114">
        <v>111.0544</v>
      </c>
      <c r="J17" s="114">
        <v>98.283600000000007</v>
      </c>
      <c r="K17" s="114">
        <v>99.965000000000003</v>
      </c>
    </row>
    <row r="18" spans="1:11">
      <c r="A18" s="115" t="s">
        <v>336</v>
      </c>
      <c r="B18" s="115"/>
      <c r="C18" s="116">
        <v>2736197.33</v>
      </c>
      <c r="D18" s="116">
        <v>3147801.96</v>
      </c>
      <c r="E18" s="116">
        <v>3495773</v>
      </c>
      <c r="F18" s="116">
        <v>3435773</v>
      </c>
      <c r="G18" s="116">
        <v>3434573</v>
      </c>
      <c r="H18" s="116">
        <v>115.0429</v>
      </c>
      <c r="I18" s="116">
        <v>111.0544</v>
      </c>
      <c r="J18" s="116">
        <v>98.283600000000007</v>
      </c>
      <c r="K18" s="116">
        <v>99.965000000000003</v>
      </c>
    </row>
    <row r="19" spans="1:11">
      <c r="A19" s="117" t="s">
        <v>337</v>
      </c>
      <c r="B19" s="117"/>
      <c r="C19" s="118">
        <v>2736197.33</v>
      </c>
      <c r="D19" s="118">
        <v>3147801.96</v>
      </c>
      <c r="E19" s="118">
        <v>3495773</v>
      </c>
      <c r="F19" s="118">
        <v>3435773</v>
      </c>
      <c r="G19" s="118">
        <v>3434573</v>
      </c>
      <c r="H19" s="118">
        <v>115.0429</v>
      </c>
      <c r="I19" s="118">
        <v>111.0544</v>
      </c>
      <c r="J19" s="118">
        <v>98.283600000000007</v>
      </c>
      <c r="K19" s="118">
        <v>99.965000000000003</v>
      </c>
    </row>
    <row r="20" spans="1:11">
      <c r="A20" s="119" t="s">
        <v>338</v>
      </c>
      <c r="B20" s="119"/>
      <c r="C20" s="120">
        <v>0</v>
      </c>
      <c r="D20" s="120">
        <v>0</v>
      </c>
      <c r="E20" s="120">
        <v>19800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>
      <c r="A21" s="121" t="s">
        <v>238</v>
      </c>
      <c r="B21" s="121"/>
      <c r="C21" s="122">
        <v>0</v>
      </c>
      <c r="D21" s="122">
        <v>0</v>
      </c>
      <c r="E21" s="122">
        <v>19800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</row>
    <row r="22" spans="1:11">
      <c r="A22" s="123" t="s">
        <v>241</v>
      </c>
      <c r="B22" s="123"/>
      <c r="C22" s="124">
        <v>0</v>
      </c>
      <c r="D22" s="124">
        <v>0</v>
      </c>
      <c r="E22" s="124">
        <v>19800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</row>
    <row r="23" spans="1:11">
      <c r="A23" s="125" t="s">
        <v>248</v>
      </c>
      <c r="B23" s="125"/>
      <c r="C23" s="126">
        <v>0</v>
      </c>
      <c r="D23" s="126">
        <v>0</v>
      </c>
      <c r="E23" s="126">
        <v>300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</row>
    <row r="24" spans="1:11">
      <c r="A24" s="90" t="s">
        <v>339</v>
      </c>
      <c r="B24" s="90"/>
      <c r="C24" s="90">
        <v>0</v>
      </c>
      <c r="D24" s="90">
        <v>0</v>
      </c>
      <c r="E24" s="90">
        <v>300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</row>
    <row r="25" spans="1:11" s="92" customFormat="1">
      <c r="A25" s="136" t="s">
        <v>340</v>
      </c>
      <c r="B25" s="136"/>
      <c r="C25" s="136">
        <v>0</v>
      </c>
      <c r="D25" s="136">
        <v>0</v>
      </c>
      <c r="E25" s="136">
        <v>300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</row>
    <row r="26" spans="1:11">
      <c r="A26" s="125" t="s">
        <v>262</v>
      </c>
      <c r="B26" s="125"/>
      <c r="C26" s="126">
        <v>0</v>
      </c>
      <c r="D26" s="126">
        <v>0</v>
      </c>
      <c r="E26" s="126">
        <v>19500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</row>
    <row r="27" spans="1:11">
      <c r="A27" s="90" t="s">
        <v>339</v>
      </c>
      <c r="B27" s="90"/>
      <c r="C27" s="90">
        <v>0</v>
      </c>
      <c r="D27" s="90">
        <v>0</v>
      </c>
      <c r="E27" s="90">
        <v>19500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</row>
    <row r="28" spans="1:11" s="92" customFormat="1">
      <c r="A28" s="136" t="s">
        <v>340</v>
      </c>
      <c r="B28" s="136"/>
      <c r="C28" s="136">
        <v>0</v>
      </c>
      <c r="D28" s="136">
        <v>0</v>
      </c>
      <c r="E28" s="136">
        <v>17500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</row>
    <row r="29" spans="1:11" s="92" customFormat="1">
      <c r="A29" s="136" t="s">
        <v>341</v>
      </c>
      <c r="B29" s="136"/>
      <c r="C29" s="136">
        <v>0</v>
      </c>
      <c r="D29" s="136">
        <v>0</v>
      </c>
      <c r="E29" s="136">
        <v>2000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</row>
    <row r="30" spans="1:11">
      <c r="A30" s="119" t="s">
        <v>342</v>
      </c>
      <c r="B30" s="119"/>
      <c r="C30" s="120">
        <v>414721.72</v>
      </c>
      <c r="D30" s="120">
        <v>465659.38</v>
      </c>
      <c r="E30" s="120">
        <v>528660</v>
      </c>
      <c r="F30" s="120">
        <v>497360</v>
      </c>
      <c r="G30" s="120">
        <v>497360</v>
      </c>
      <c r="H30" s="120">
        <v>112.28230000000001</v>
      </c>
      <c r="I30" s="120">
        <v>113.52930000000001</v>
      </c>
      <c r="J30" s="120">
        <v>94.079300000000003</v>
      </c>
      <c r="K30" s="120">
        <v>100</v>
      </c>
    </row>
    <row r="31" spans="1:11">
      <c r="A31" s="121" t="s">
        <v>207</v>
      </c>
      <c r="B31" s="121"/>
      <c r="C31" s="122">
        <v>187007.28</v>
      </c>
      <c r="D31" s="122">
        <v>183070</v>
      </c>
      <c r="E31" s="122">
        <v>219770</v>
      </c>
      <c r="F31" s="122">
        <v>219770</v>
      </c>
      <c r="G31" s="122">
        <v>219770</v>
      </c>
      <c r="H31" s="122">
        <v>97.894499999999994</v>
      </c>
      <c r="I31" s="122">
        <v>120.04689999999999</v>
      </c>
      <c r="J31" s="122">
        <v>100</v>
      </c>
      <c r="K31" s="122">
        <v>100</v>
      </c>
    </row>
    <row r="32" spans="1:11">
      <c r="A32" s="123" t="s">
        <v>208</v>
      </c>
      <c r="B32" s="123"/>
      <c r="C32" s="124">
        <v>4459.32</v>
      </c>
      <c r="D32" s="124">
        <v>0</v>
      </c>
      <c r="E32" s="124">
        <v>36700</v>
      </c>
      <c r="F32" s="124">
        <v>36700</v>
      </c>
      <c r="G32" s="124">
        <v>36700</v>
      </c>
      <c r="H32" s="124">
        <v>0</v>
      </c>
      <c r="I32" s="124">
        <v>0</v>
      </c>
      <c r="J32" s="124">
        <v>100</v>
      </c>
      <c r="K32" s="124">
        <v>100</v>
      </c>
    </row>
    <row r="33" spans="1:11">
      <c r="A33" s="125" t="s">
        <v>218</v>
      </c>
      <c r="B33" s="125"/>
      <c r="C33" s="126">
        <v>4459.32</v>
      </c>
      <c r="D33" s="126">
        <v>0</v>
      </c>
      <c r="E33" s="126">
        <v>36700</v>
      </c>
      <c r="F33" s="126">
        <v>36700</v>
      </c>
      <c r="G33" s="126">
        <v>36700</v>
      </c>
      <c r="H33" s="126">
        <v>0</v>
      </c>
      <c r="I33" s="126">
        <v>0</v>
      </c>
      <c r="J33" s="126">
        <v>100</v>
      </c>
      <c r="K33" s="126">
        <v>100</v>
      </c>
    </row>
    <row r="34" spans="1:11">
      <c r="A34" s="90" t="s">
        <v>339</v>
      </c>
      <c r="B34" s="90"/>
      <c r="C34" s="90">
        <v>4459.32</v>
      </c>
      <c r="D34" s="90">
        <v>0</v>
      </c>
      <c r="E34" s="90">
        <v>36700</v>
      </c>
      <c r="F34" s="90">
        <v>36700</v>
      </c>
      <c r="G34" s="90">
        <v>36700</v>
      </c>
      <c r="H34" s="90">
        <v>0</v>
      </c>
      <c r="I34" s="90">
        <v>0</v>
      </c>
      <c r="J34" s="90">
        <v>100</v>
      </c>
      <c r="K34" s="90">
        <v>100</v>
      </c>
    </row>
    <row r="35" spans="1:11" s="92" customFormat="1">
      <c r="A35" s="136" t="s">
        <v>340</v>
      </c>
      <c r="B35" s="136"/>
      <c r="C35" s="136">
        <v>1846.84</v>
      </c>
      <c r="D35" s="136">
        <v>0</v>
      </c>
      <c r="E35" s="136">
        <v>6500</v>
      </c>
      <c r="F35" s="136">
        <v>6500</v>
      </c>
      <c r="G35" s="136">
        <v>6500</v>
      </c>
      <c r="H35" s="136">
        <v>0</v>
      </c>
      <c r="I35" s="136">
        <v>0</v>
      </c>
      <c r="J35" s="136">
        <v>100</v>
      </c>
      <c r="K35" s="136">
        <v>100</v>
      </c>
    </row>
    <row r="36" spans="1:11" s="92" customFormat="1">
      <c r="A36" s="136" t="s">
        <v>341</v>
      </c>
      <c r="B36" s="136"/>
      <c r="C36" s="136">
        <v>2612.48</v>
      </c>
      <c r="D36" s="136">
        <v>0</v>
      </c>
      <c r="E36" s="136">
        <v>30200</v>
      </c>
      <c r="F36" s="136">
        <v>30200</v>
      </c>
      <c r="G36" s="136">
        <v>30200</v>
      </c>
      <c r="H36" s="136">
        <v>0</v>
      </c>
      <c r="I36" s="136">
        <v>0</v>
      </c>
      <c r="J36" s="136">
        <v>100</v>
      </c>
      <c r="K36" s="136">
        <v>100</v>
      </c>
    </row>
    <row r="37" spans="1:11">
      <c r="A37" s="123" t="s">
        <v>219</v>
      </c>
      <c r="B37" s="123"/>
      <c r="C37" s="124">
        <v>182547.96</v>
      </c>
      <c r="D37" s="124">
        <v>183070</v>
      </c>
      <c r="E37" s="124">
        <v>183070</v>
      </c>
      <c r="F37" s="124">
        <v>183070</v>
      </c>
      <c r="G37" s="124">
        <v>183070</v>
      </c>
      <c r="H37" s="124">
        <v>100.2859</v>
      </c>
      <c r="I37" s="124">
        <v>100</v>
      </c>
      <c r="J37" s="124">
        <v>100</v>
      </c>
      <c r="K37" s="124">
        <v>100</v>
      </c>
    </row>
    <row r="38" spans="1:11">
      <c r="A38" s="90" t="s">
        <v>339</v>
      </c>
      <c r="B38" s="90"/>
      <c r="C38" s="90">
        <v>182547.96</v>
      </c>
      <c r="D38" s="90">
        <v>183070</v>
      </c>
      <c r="E38" s="90">
        <v>183070</v>
      </c>
      <c r="F38" s="90">
        <v>183070</v>
      </c>
      <c r="G38" s="90">
        <v>183070</v>
      </c>
      <c r="H38" s="90">
        <v>100.2859</v>
      </c>
      <c r="I38" s="90">
        <v>100</v>
      </c>
      <c r="J38" s="90">
        <v>100</v>
      </c>
      <c r="K38" s="90">
        <v>100</v>
      </c>
    </row>
    <row r="39" spans="1:11" s="92" customFormat="1">
      <c r="A39" s="136" t="s">
        <v>341</v>
      </c>
      <c r="B39" s="136"/>
      <c r="C39" s="136">
        <v>182547.96</v>
      </c>
      <c r="D39" s="136">
        <v>183070</v>
      </c>
      <c r="E39" s="136">
        <v>183070</v>
      </c>
      <c r="F39" s="136">
        <v>183070</v>
      </c>
      <c r="G39" s="136">
        <v>183070</v>
      </c>
      <c r="H39" s="136">
        <v>100.2859</v>
      </c>
      <c r="I39" s="136">
        <v>100</v>
      </c>
      <c r="J39" s="136">
        <v>100</v>
      </c>
      <c r="K39" s="136">
        <v>100</v>
      </c>
    </row>
    <row r="40" spans="1:11">
      <c r="A40" s="121" t="s">
        <v>229</v>
      </c>
      <c r="B40" s="121"/>
      <c r="C40" s="122">
        <v>7950.48</v>
      </c>
      <c r="D40" s="122">
        <v>3720</v>
      </c>
      <c r="E40" s="122">
        <v>4720</v>
      </c>
      <c r="F40" s="122">
        <v>4720</v>
      </c>
      <c r="G40" s="122">
        <v>4720</v>
      </c>
      <c r="H40" s="122">
        <v>46.7896</v>
      </c>
      <c r="I40" s="122">
        <v>126.8817</v>
      </c>
      <c r="J40" s="122">
        <v>100</v>
      </c>
      <c r="K40" s="122">
        <v>100</v>
      </c>
    </row>
    <row r="41" spans="1:11">
      <c r="A41" s="123" t="s">
        <v>230</v>
      </c>
      <c r="B41" s="123"/>
      <c r="C41" s="124">
        <v>7950.48</v>
      </c>
      <c r="D41" s="124">
        <v>3720</v>
      </c>
      <c r="E41" s="124">
        <v>4720</v>
      </c>
      <c r="F41" s="124">
        <v>4720</v>
      </c>
      <c r="G41" s="124">
        <v>4720</v>
      </c>
      <c r="H41" s="124">
        <v>46.7896</v>
      </c>
      <c r="I41" s="124">
        <v>126.8817</v>
      </c>
      <c r="J41" s="124">
        <v>100</v>
      </c>
      <c r="K41" s="124">
        <v>100</v>
      </c>
    </row>
    <row r="42" spans="1:11">
      <c r="A42" s="125" t="s">
        <v>231</v>
      </c>
      <c r="B42" s="125"/>
      <c r="C42" s="126">
        <v>7950.48</v>
      </c>
      <c r="D42" s="126">
        <v>3720</v>
      </c>
      <c r="E42" s="126">
        <v>4720</v>
      </c>
      <c r="F42" s="126">
        <v>4720</v>
      </c>
      <c r="G42" s="126">
        <v>4720</v>
      </c>
      <c r="H42" s="126">
        <v>46.7896</v>
      </c>
      <c r="I42" s="126">
        <v>126.8817</v>
      </c>
      <c r="J42" s="126">
        <v>100</v>
      </c>
      <c r="K42" s="126">
        <v>100</v>
      </c>
    </row>
    <row r="43" spans="1:11">
      <c r="A43" s="90" t="s">
        <v>339</v>
      </c>
      <c r="B43" s="90"/>
      <c r="C43" s="90">
        <v>7950.48</v>
      </c>
      <c r="D43" s="90">
        <v>3720</v>
      </c>
      <c r="E43" s="90">
        <v>4720</v>
      </c>
      <c r="F43" s="90">
        <v>4720</v>
      </c>
      <c r="G43" s="90">
        <v>4720</v>
      </c>
      <c r="H43" s="90">
        <v>46.7896</v>
      </c>
      <c r="I43" s="90">
        <v>126.8817</v>
      </c>
      <c r="J43" s="90">
        <v>100</v>
      </c>
      <c r="K43" s="90">
        <v>100</v>
      </c>
    </row>
    <row r="44" spans="1:11" s="92" customFormat="1">
      <c r="A44" s="136" t="s">
        <v>341</v>
      </c>
      <c r="B44" s="136"/>
      <c r="C44" s="136">
        <v>7950.48</v>
      </c>
      <c r="D44" s="136">
        <v>3720</v>
      </c>
      <c r="E44" s="136">
        <v>4720</v>
      </c>
      <c r="F44" s="136">
        <v>4720</v>
      </c>
      <c r="G44" s="136">
        <v>4720</v>
      </c>
      <c r="H44" s="136">
        <v>46.7896</v>
      </c>
      <c r="I44" s="136">
        <v>126.8817</v>
      </c>
      <c r="J44" s="136">
        <v>100</v>
      </c>
      <c r="K44" s="136">
        <v>100</v>
      </c>
    </row>
    <row r="45" spans="1:11">
      <c r="A45" s="121" t="s">
        <v>232</v>
      </c>
      <c r="B45" s="121"/>
      <c r="C45" s="122">
        <v>141190.34</v>
      </c>
      <c r="D45" s="122">
        <v>55945.26</v>
      </c>
      <c r="E45" s="122">
        <v>31620</v>
      </c>
      <c r="F45" s="122">
        <v>31620</v>
      </c>
      <c r="G45" s="122">
        <v>31620</v>
      </c>
      <c r="H45" s="122">
        <v>39.623899999999999</v>
      </c>
      <c r="I45" s="122">
        <v>56.519500000000001</v>
      </c>
      <c r="J45" s="122">
        <v>100</v>
      </c>
      <c r="K45" s="122">
        <v>100</v>
      </c>
    </row>
    <row r="46" spans="1:11">
      <c r="A46" s="123" t="s">
        <v>236</v>
      </c>
      <c r="B46" s="123"/>
      <c r="C46" s="124">
        <v>141190.34</v>
      </c>
      <c r="D46" s="124">
        <v>55945.26</v>
      </c>
      <c r="E46" s="124">
        <v>31620</v>
      </c>
      <c r="F46" s="124">
        <v>31620</v>
      </c>
      <c r="G46" s="124">
        <v>31620</v>
      </c>
      <c r="H46" s="124">
        <v>39.623899999999999</v>
      </c>
      <c r="I46" s="124">
        <v>56.519500000000001</v>
      </c>
      <c r="J46" s="124">
        <v>100</v>
      </c>
      <c r="K46" s="124">
        <v>100</v>
      </c>
    </row>
    <row r="47" spans="1:11">
      <c r="A47" s="125" t="s">
        <v>237</v>
      </c>
      <c r="B47" s="125"/>
      <c r="C47" s="126">
        <v>141190.34</v>
      </c>
      <c r="D47" s="126">
        <v>55945.26</v>
      </c>
      <c r="E47" s="126">
        <v>31620</v>
      </c>
      <c r="F47" s="126">
        <v>31620</v>
      </c>
      <c r="G47" s="126">
        <v>31620</v>
      </c>
      <c r="H47" s="126">
        <v>39.623899999999999</v>
      </c>
      <c r="I47" s="126">
        <v>56.519500000000001</v>
      </c>
      <c r="J47" s="126">
        <v>100</v>
      </c>
      <c r="K47" s="126">
        <v>100</v>
      </c>
    </row>
    <row r="48" spans="1:11">
      <c r="A48" s="90" t="s">
        <v>339</v>
      </c>
      <c r="B48" s="90"/>
      <c r="C48" s="90">
        <v>141190.34</v>
      </c>
      <c r="D48" s="90">
        <v>55945.26</v>
      </c>
      <c r="E48" s="90">
        <v>31620</v>
      </c>
      <c r="F48" s="90">
        <v>31620</v>
      </c>
      <c r="G48" s="90">
        <v>31620</v>
      </c>
      <c r="H48" s="90">
        <v>39.623899999999999</v>
      </c>
      <c r="I48" s="90">
        <v>56.519500000000001</v>
      </c>
      <c r="J48" s="90">
        <v>100</v>
      </c>
      <c r="K48" s="90">
        <v>100</v>
      </c>
    </row>
    <row r="49" spans="1:11" s="92" customFormat="1">
      <c r="A49" s="136" t="s">
        <v>340</v>
      </c>
      <c r="B49" s="136"/>
      <c r="C49" s="136">
        <v>24344.9</v>
      </c>
      <c r="D49" s="136">
        <v>17350</v>
      </c>
      <c r="E49" s="136">
        <v>15900</v>
      </c>
      <c r="F49" s="136">
        <v>15900</v>
      </c>
      <c r="G49" s="136">
        <v>15900</v>
      </c>
      <c r="H49" s="136">
        <v>71.267399999999995</v>
      </c>
      <c r="I49" s="136">
        <v>91.642600000000002</v>
      </c>
      <c r="J49" s="136">
        <v>100</v>
      </c>
      <c r="K49" s="136">
        <v>100</v>
      </c>
    </row>
    <row r="50" spans="1:11" s="92" customFormat="1">
      <c r="A50" s="136" t="s">
        <v>341</v>
      </c>
      <c r="B50" s="136"/>
      <c r="C50" s="136">
        <v>116669.77</v>
      </c>
      <c r="D50" s="136">
        <v>38395.26</v>
      </c>
      <c r="E50" s="136">
        <v>15520</v>
      </c>
      <c r="F50" s="136">
        <v>15520</v>
      </c>
      <c r="G50" s="136">
        <v>15520</v>
      </c>
      <c r="H50" s="136">
        <v>32.909300000000002</v>
      </c>
      <c r="I50" s="136">
        <v>40.421599999999998</v>
      </c>
      <c r="J50" s="136">
        <v>100</v>
      </c>
      <c r="K50" s="136">
        <v>100</v>
      </c>
    </row>
    <row r="51" spans="1:11" s="92" customFormat="1">
      <c r="A51" s="136" t="s">
        <v>343</v>
      </c>
      <c r="B51" s="136"/>
      <c r="C51" s="136">
        <v>175.67</v>
      </c>
      <c r="D51" s="136">
        <v>200</v>
      </c>
      <c r="E51" s="136">
        <v>200</v>
      </c>
      <c r="F51" s="136">
        <v>200</v>
      </c>
      <c r="G51" s="136">
        <v>200</v>
      </c>
      <c r="H51" s="136">
        <v>113.8498</v>
      </c>
      <c r="I51" s="136">
        <v>100</v>
      </c>
      <c r="J51" s="136">
        <v>100</v>
      </c>
      <c r="K51" s="136">
        <v>100</v>
      </c>
    </row>
    <row r="52" spans="1:11">
      <c r="A52" s="121" t="s">
        <v>238</v>
      </c>
      <c r="B52" s="121"/>
      <c r="C52" s="122">
        <v>77558.350000000006</v>
      </c>
      <c r="D52" s="122">
        <v>219774.12</v>
      </c>
      <c r="E52" s="122">
        <v>269400</v>
      </c>
      <c r="F52" s="122">
        <v>239100</v>
      </c>
      <c r="G52" s="122">
        <v>239100</v>
      </c>
      <c r="H52" s="122">
        <v>283.36610000000002</v>
      </c>
      <c r="I52" s="122">
        <v>122.5804</v>
      </c>
      <c r="J52" s="122">
        <v>88.752700000000004</v>
      </c>
      <c r="K52" s="122">
        <v>100</v>
      </c>
    </row>
    <row r="53" spans="1:11">
      <c r="A53" s="123" t="s">
        <v>241</v>
      </c>
      <c r="B53" s="123"/>
      <c r="C53" s="124">
        <v>77558.350000000006</v>
      </c>
      <c r="D53" s="124">
        <v>219774.12</v>
      </c>
      <c r="E53" s="124">
        <v>269400</v>
      </c>
      <c r="F53" s="124">
        <v>239100</v>
      </c>
      <c r="G53" s="124">
        <v>239100</v>
      </c>
      <c r="H53" s="124">
        <v>283.36610000000002</v>
      </c>
      <c r="I53" s="124">
        <v>122.5804</v>
      </c>
      <c r="J53" s="124">
        <v>88.752700000000004</v>
      </c>
      <c r="K53" s="124">
        <v>100</v>
      </c>
    </row>
    <row r="54" spans="1:11">
      <c r="A54" s="125" t="s">
        <v>248</v>
      </c>
      <c r="B54" s="125"/>
      <c r="C54" s="126">
        <v>77558.350000000006</v>
      </c>
      <c r="D54" s="126">
        <v>219774.12</v>
      </c>
      <c r="E54" s="126">
        <v>269400</v>
      </c>
      <c r="F54" s="126">
        <v>239100</v>
      </c>
      <c r="G54" s="126">
        <v>239100</v>
      </c>
      <c r="H54" s="126">
        <v>283.36610000000002</v>
      </c>
      <c r="I54" s="126">
        <v>122.5804</v>
      </c>
      <c r="J54" s="126">
        <v>88.752700000000004</v>
      </c>
      <c r="K54" s="126">
        <v>100</v>
      </c>
    </row>
    <row r="55" spans="1:11">
      <c r="A55" s="90" t="s">
        <v>339</v>
      </c>
      <c r="B55" s="90"/>
      <c r="C55" s="90">
        <v>77558.350000000006</v>
      </c>
      <c r="D55" s="90">
        <v>219774.12</v>
      </c>
      <c r="E55" s="90">
        <v>269400</v>
      </c>
      <c r="F55" s="90">
        <v>239100</v>
      </c>
      <c r="G55" s="90">
        <v>239100</v>
      </c>
      <c r="H55" s="90">
        <v>283.36610000000002</v>
      </c>
      <c r="I55" s="90">
        <v>122.5804</v>
      </c>
      <c r="J55" s="90">
        <v>88.752700000000004</v>
      </c>
      <c r="K55" s="90">
        <v>100</v>
      </c>
    </row>
    <row r="56" spans="1:11" s="92" customFormat="1">
      <c r="A56" s="136" t="s">
        <v>340</v>
      </c>
      <c r="B56" s="136"/>
      <c r="C56" s="136">
        <v>13801.95</v>
      </c>
      <c r="D56" s="136">
        <v>32900</v>
      </c>
      <c r="E56" s="136">
        <v>17800</v>
      </c>
      <c r="F56" s="136">
        <v>0</v>
      </c>
      <c r="G56" s="136">
        <v>0</v>
      </c>
      <c r="H56" s="136">
        <v>238.37209999999999</v>
      </c>
      <c r="I56" s="136">
        <v>54.103299999999997</v>
      </c>
      <c r="J56" s="136">
        <v>0</v>
      </c>
      <c r="K56" s="136">
        <v>0</v>
      </c>
    </row>
    <row r="57" spans="1:11" s="92" customFormat="1">
      <c r="A57" s="136" t="s">
        <v>341</v>
      </c>
      <c r="B57" s="136"/>
      <c r="C57" s="136">
        <v>12037.7</v>
      </c>
      <c r="D57" s="136">
        <v>139274.12</v>
      </c>
      <c r="E57" s="136">
        <v>207700</v>
      </c>
      <c r="F57" s="136">
        <v>200300</v>
      </c>
      <c r="G57" s="136">
        <v>200300</v>
      </c>
      <c r="H57" s="136">
        <v>1156.9828</v>
      </c>
      <c r="I57" s="136">
        <v>149.13030000000001</v>
      </c>
      <c r="J57" s="136">
        <v>96.437100000000001</v>
      </c>
      <c r="K57" s="136">
        <v>100</v>
      </c>
    </row>
    <row r="58" spans="1:11" s="92" customFormat="1">
      <c r="A58" s="136" t="s">
        <v>344</v>
      </c>
      <c r="B58" s="136"/>
      <c r="C58" s="136">
        <v>4686.8900000000003</v>
      </c>
      <c r="D58" s="136">
        <v>10600</v>
      </c>
      <c r="E58" s="136">
        <v>5100</v>
      </c>
      <c r="F58" s="136">
        <v>0</v>
      </c>
      <c r="G58" s="136">
        <v>0</v>
      </c>
      <c r="H58" s="136">
        <v>226.1627</v>
      </c>
      <c r="I58" s="136">
        <v>48.113199999999999</v>
      </c>
      <c r="J58" s="136">
        <v>0</v>
      </c>
      <c r="K58" s="136">
        <v>0</v>
      </c>
    </row>
    <row r="59" spans="1:11" s="92" customFormat="1">
      <c r="A59" s="136" t="s">
        <v>343</v>
      </c>
      <c r="B59" s="136"/>
      <c r="C59" s="136">
        <v>47031.81</v>
      </c>
      <c r="D59" s="136">
        <v>37000</v>
      </c>
      <c r="E59" s="136">
        <v>37000</v>
      </c>
      <c r="F59" s="136">
        <v>37000</v>
      </c>
      <c r="G59" s="136">
        <v>37000</v>
      </c>
      <c r="H59" s="136">
        <v>78.670100000000005</v>
      </c>
      <c r="I59" s="136">
        <v>100</v>
      </c>
      <c r="J59" s="136">
        <v>100</v>
      </c>
      <c r="K59" s="136">
        <v>100</v>
      </c>
    </row>
    <row r="60" spans="1:11" s="92" customFormat="1">
      <c r="A60" s="136" t="s">
        <v>345</v>
      </c>
      <c r="B60" s="136"/>
      <c r="C60" s="136">
        <v>0</v>
      </c>
      <c r="D60" s="136">
        <v>0</v>
      </c>
      <c r="E60" s="136">
        <v>1800</v>
      </c>
      <c r="F60" s="136">
        <v>1800</v>
      </c>
      <c r="G60" s="136">
        <v>1800</v>
      </c>
      <c r="H60" s="136">
        <v>0</v>
      </c>
      <c r="I60" s="136">
        <v>0</v>
      </c>
      <c r="J60" s="136">
        <v>100</v>
      </c>
      <c r="K60" s="136">
        <v>100</v>
      </c>
    </row>
    <row r="61" spans="1:11">
      <c r="A61" s="121" t="s">
        <v>270</v>
      </c>
      <c r="B61" s="121"/>
      <c r="C61" s="122">
        <v>185.75</v>
      </c>
      <c r="D61" s="122">
        <v>1490</v>
      </c>
      <c r="E61" s="122">
        <v>1490</v>
      </c>
      <c r="F61" s="122">
        <v>1490</v>
      </c>
      <c r="G61" s="122">
        <v>1490</v>
      </c>
      <c r="H61" s="122">
        <v>802.15340000000003</v>
      </c>
      <c r="I61" s="122">
        <v>100</v>
      </c>
      <c r="J61" s="122">
        <v>100</v>
      </c>
      <c r="K61" s="122">
        <v>100</v>
      </c>
    </row>
    <row r="62" spans="1:11">
      <c r="A62" s="123" t="s">
        <v>271</v>
      </c>
      <c r="B62" s="123"/>
      <c r="C62" s="124">
        <v>185.75</v>
      </c>
      <c r="D62" s="124">
        <v>1490</v>
      </c>
      <c r="E62" s="124">
        <v>1490</v>
      </c>
      <c r="F62" s="124">
        <v>1490</v>
      </c>
      <c r="G62" s="124">
        <v>1490</v>
      </c>
      <c r="H62" s="124">
        <v>802.15340000000003</v>
      </c>
      <c r="I62" s="124">
        <v>100</v>
      </c>
      <c r="J62" s="124">
        <v>100</v>
      </c>
      <c r="K62" s="124">
        <v>100</v>
      </c>
    </row>
    <row r="63" spans="1:11">
      <c r="A63" s="125" t="s">
        <v>272</v>
      </c>
      <c r="B63" s="125"/>
      <c r="C63" s="126">
        <v>185.75</v>
      </c>
      <c r="D63" s="126">
        <v>1490</v>
      </c>
      <c r="E63" s="126">
        <v>1490</v>
      </c>
      <c r="F63" s="126">
        <v>1490</v>
      </c>
      <c r="G63" s="126">
        <v>1490</v>
      </c>
      <c r="H63" s="126">
        <v>802.15340000000003</v>
      </c>
      <c r="I63" s="126">
        <v>100</v>
      </c>
      <c r="J63" s="126">
        <v>100</v>
      </c>
      <c r="K63" s="126">
        <v>100</v>
      </c>
    </row>
    <row r="64" spans="1:11">
      <c r="A64" s="90" t="s">
        <v>339</v>
      </c>
      <c r="B64" s="90"/>
      <c r="C64" s="90">
        <v>185.75</v>
      </c>
      <c r="D64" s="90">
        <v>1490</v>
      </c>
      <c r="E64" s="90">
        <v>1490</v>
      </c>
      <c r="F64" s="90">
        <v>1490</v>
      </c>
      <c r="G64" s="90">
        <v>1490</v>
      </c>
      <c r="H64" s="90">
        <v>802.15340000000003</v>
      </c>
      <c r="I64" s="90">
        <v>100</v>
      </c>
      <c r="J64" s="90">
        <v>100</v>
      </c>
      <c r="K64" s="90">
        <v>100</v>
      </c>
    </row>
    <row r="65" spans="1:11" s="92" customFormat="1">
      <c r="A65" s="136" t="s">
        <v>341</v>
      </c>
      <c r="B65" s="136"/>
      <c r="C65" s="136">
        <v>185.75</v>
      </c>
      <c r="D65" s="136">
        <v>1490</v>
      </c>
      <c r="E65" s="136">
        <v>1490</v>
      </c>
      <c r="F65" s="136">
        <v>1490</v>
      </c>
      <c r="G65" s="136">
        <v>1490</v>
      </c>
      <c r="H65" s="136">
        <v>802.15340000000003</v>
      </c>
      <c r="I65" s="136">
        <v>100</v>
      </c>
      <c r="J65" s="136">
        <v>100</v>
      </c>
      <c r="K65" s="136">
        <v>100</v>
      </c>
    </row>
    <row r="66" spans="1:11">
      <c r="A66" s="121" t="s">
        <v>273</v>
      </c>
      <c r="B66" s="121"/>
      <c r="C66" s="122">
        <v>829.52</v>
      </c>
      <c r="D66" s="122">
        <v>1660</v>
      </c>
      <c r="E66" s="122">
        <v>1660</v>
      </c>
      <c r="F66" s="122">
        <v>660</v>
      </c>
      <c r="G66" s="122">
        <v>660</v>
      </c>
      <c r="H66" s="122">
        <v>200.1157</v>
      </c>
      <c r="I66" s="122">
        <v>100</v>
      </c>
      <c r="J66" s="122">
        <v>39.759</v>
      </c>
      <c r="K66" s="122">
        <v>100</v>
      </c>
    </row>
    <row r="67" spans="1:11">
      <c r="A67" s="123" t="s">
        <v>279</v>
      </c>
      <c r="B67" s="123"/>
      <c r="C67" s="124">
        <v>829.52</v>
      </c>
      <c r="D67" s="124">
        <v>1660</v>
      </c>
      <c r="E67" s="124">
        <v>1660</v>
      </c>
      <c r="F67" s="124">
        <v>660</v>
      </c>
      <c r="G67" s="124">
        <v>660</v>
      </c>
      <c r="H67" s="124">
        <v>200.1157</v>
      </c>
      <c r="I67" s="124">
        <v>100</v>
      </c>
      <c r="J67" s="124">
        <v>39.759</v>
      </c>
      <c r="K67" s="124">
        <v>100</v>
      </c>
    </row>
    <row r="68" spans="1:11">
      <c r="A68" s="125" t="s">
        <v>280</v>
      </c>
      <c r="B68" s="125"/>
      <c r="C68" s="126">
        <v>829.52</v>
      </c>
      <c r="D68" s="126">
        <v>1660</v>
      </c>
      <c r="E68" s="126">
        <v>1660</v>
      </c>
      <c r="F68" s="126">
        <v>660</v>
      </c>
      <c r="G68" s="126">
        <v>660</v>
      </c>
      <c r="H68" s="126">
        <v>200.1157</v>
      </c>
      <c r="I68" s="126">
        <v>100</v>
      </c>
      <c r="J68" s="126">
        <v>39.759</v>
      </c>
      <c r="K68" s="126">
        <v>100</v>
      </c>
    </row>
    <row r="69" spans="1:11">
      <c r="A69" s="90" t="s">
        <v>339</v>
      </c>
      <c r="B69" s="90"/>
      <c r="C69" s="90">
        <v>829.52</v>
      </c>
      <c r="D69" s="90">
        <v>1660</v>
      </c>
      <c r="E69" s="90">
        <v>1660</v>
      </c>
      <c r="F69" s="90">
        <v>660</v>
      </c>
      <c r="G69" s="90">
        <v>660</v>
      </c>
      <c r="H69" s="90">
        <v>200.1157</v>
      </c>
      <c r="I69" s="90">
        <v>100</v>
      </c>
      <c r="J69" s="90">
        <v>39.759</v>
      </c>
      <c r="K69" s="90">
        <v>100</v>
      </c>
    </row>
    <row r="70" spans="1:11" s="92" customFormat="1">
      <c r="A70" s="136" t="s">
        <v>341</v>
      </c>
      <c r="B70" s="136"/>
      <c r="C70" s="136">
        <v>829.52</v>
      </c>
      <c r="D70" s="136">
        <v>1660</v>
      </c>
      <c r="E70" s="136">
        <v>1660</v>
      </c>
      <c r="F70" s="136">
        <v>660</v>
      </c>
      <c r="G70" s="136">
        <v>660</v>
      </c>
      <c r="H70" s="136">
        <v>200.1157</v>
      </c>
      <c r="I70" s="136">
        <v>100</v>
      </c>
      <c r="J70" s="136">
        <v>39.759</v>
      </c>
      <c r="K70" s="136">
        <v>100</v>
      </c>
    </row>
    <row r="71" spans="1:11">
      <c r="A71" s="119" t="s">
        <v>346</v>
      </c>
      <c r="B71" s="119"/>
      <c r="C71" s="120">
        <v>2019670.31</v>
      </c>
      <c r="D71" s="120">
        <v>2257800</v>
      </c>
      <c r="E71" s="120">
        <v>2517300</v>
      </c>
      <c r="F71" s="120">
        <v>2517300</v>
      </c>
      <c r="G71" s="120">
        <v>2517300</v>
      </c>
      <c r="H71" s="120">
        <v>111.79049999999999</v>
      </c>
      <c r="I71" s="120">
        <v>111.49339999999999</v>
      </c>
      <c r="J71" s="120">
        <v>100</v>
      </c>
      <c r="K71" s="120">
        <v>100</v>
      </c>
    </row>
    <row r="72" spans="1:11">
      <c r="A72" s="121" t="s">
        <v>238</v>
      </c>
      <c r="B72" s="121"/>
      <c r="C72" s="122">
        <v>2019670.31</v>
      </c>
      <c r="D72" s="122">
        <v>2257800</v>
      </c>
      <c r="E72" s="122">
        <v>2517300</v>
      </c>
      <c r="F72" s="122">
        <v>2517300</v>
      </c>
      <c r="G72" s="122">
        <v>2517300</v>
      </c>
      <c r="H72" s="122">
        <v>111.79049999999999</v>
      </c>
      <c r="I72" s="122">
        <v>111.49339999999999</v>
      </c>
      <c r="J72" s="122">
        <v>100</v>
      </c>
      <c r="K72" s="122">
        <v>100</v>
      </c>
    </row>
    <row r="73" spans="1:11">
      <c r="A73" s="123" t="s">
        <v>263</v>
      </c>
      <c r="B73" s="123"/>
      <c r="C73" s="124">
        <v>2019670.31</v>
      </c>
      <c r="D73" s="124">
        <v>2257800</v>
      </c>
      <c r="E73" s="124">
        <v>2517300</v>
      </c>
      <c r="F73" s="124">
        <v>2517300</v>
      </c>
      <c r="G73" s="124">
        <v>2517300</v>
      </c>
      <c r="H73" s="124">
        <v>111.79049999999999</v>
      </c>
      <c r="I73" s="124">
        <v>111.49339999999999</v>
      </c>
      <c r="J73" s="124">
        <v>100</v>
      </c>
      <c r="K73" s="124">
        <v>100</v>
      </c>
    </row>
    <row r="74" spans="1:11">
      <c r="A74" s="125" t="s">
        <v>269</v>
      </c>
      <c r="B74" s="125"/>
      <c r="C74" s="126">
        <v>2019670.31</v>
      </c>
      <c r="D74" s="126">
        <v>2257800</v>
      </c>
      <c r="E74" s="126">
        <v>2517300</v>
      </c>
      <c r="F74" s="126">
        <v>2517300</v>
      </c>
      <c r="G74" s="126">
        <v>2517300</v>
      </c>
      <c r="H74" s="126">
        <v>111.79049999999999</v>
      </c>
      <c r="I74" s="126">
        <v>111.49339999999999</v>
      </c>
      <c r="J74" s="126">
        <v>100</v>
      </c>
      <c r="K74" s="126">
        <v>100</v>
      </c>
    </row>
    <row r="75" spans="1:11">
      <c r="A75" s="90" t="s">
        <v>339</v>
      </c>
      <c r="B75" s="90"/>
      <c r="C75" s="90">
        <v>2019670.31</v>
      </c>
      <c r="D75" s="90">
        <v>2257800</v>
      </c>
      <c r="E75" s="90">
        <v>2517300</v>
      </c>
      <c r="F75" s="90">
        <v>2517300</v>
      </c>
      <c r="G75" s="90">
        <v>2517300</v>
      </c>
      <c r="H75" s="90">
        <v>111.79049999999999</v>
      </c>
      <c r="I75" s="90">
        <v>111.49339999999999</v>
      </c>
      <c r="J75" s="90">
        <v>100</v>
      </c>
      <c r="K75" s="90">
        <v>100</v>
      </c>
    </row>
    <row r="76" spans="1:11" s="92" customFormat="1">
      <c r="A76" s="136" t="s">
        <v>340</v>
      </c>
      <c r="B76" s="136"/>
      <c r="C76" s="136">
        <v>1959487.37</v>
      </c>
      <c r="D76" s="136">
        <v>2208100</v>
      </c>
      <c r="E76" s="136">
        <v>2445130</v>
      </c>
      <c r="F76" s="136">
        <v>2445130</v>
      </c>
      <c r="G76" s="136">
        <v>2445130</v>
      </c>
      <c r="H76" s="136">
        <v>112.6876</v>
      </c>
      <c r="I76" s="136">
        <v>110.7345</v>
      </c>
      <c r="J76" s="136">
        <v>100</v>
      </c>
      <c r="K76" s="136">
        <v>100</v>
      </c>
    </row>
    <row r="77" spans="1:11" s="92" customFormat="1">
      <c r="A77" s="136" t="s">
        <v>341</v>
      </c>
      <c r="B77" s="136"/>
      <c r="C77" s="136">
        <v>60182.94</v>
      </c>
      <c r="D77" s="136">
        <v>49700</v>
      </c>
      <c r="E77" s="136">
        <v>72170</v>
      </c>
      <c r="F77" s="136">
        <v>72170</v>
      </c>
      <c r="G77" s="136">
        <v>72170</v>
      </c>
      <c r="H77" s="136">
        <v>82.581500000000005</v>
      </c>
      <c r="I77" s="136">
        <v>145.21119999999999</v>
      </c>
      <c r="J77" s="136">
        <v>100</v>
      </c>
      <c r="K77" s="136">
        <v>100</v>
      </c>
    </row>
    <row r="78" spans="1:11">
      <c r="A78" s="119" t="s">
        <v>347</v>
      </c>
      <c r="B78" s="119"/>
      <c r="C78" s="120">
        <v>30259.43</v>
      </c>
      <c r="D78" s="120">
        <v>34110</v>
      </c>
      <c r="E78" s="120">
        <v>32643</v>
      </c>
      <c r="F78" s="120">
        <v>33643</v>
      </c>
      <c r="G78" s="120">
        <v>34643</v>
      </c>
      <c r="H78" s="120">
        <v>112.7251</v>
      </c>
      <c r="I78" s="120">
        <v>95.699200000000005</v>
      </c>
      <c r="J78" s="120">
        <v>103.0634</v>
      </c>
      <c r="K78" s="120">
        <v>102.9723</v>
      </c>
    </row>
    <row r="79" spans="1:11">
      <c r="A79" s="121" t="s">
        <v>207</v>
      </c>
      <c r="B79" s="121"/>
      <c r="C79" s="122">
        <v>28133.89</v>
      </c>
      <c r="D79" s="122">
        <v>29270</v>
      </c>
      <c r="E79" s="122">
        <v>31143</v>
      </c>
      <c r="F79" s="122">
        <v>32143</v>
      </c>
      <c r="G79" s="122">
        <v>33143</v>
      </c>
      <c r="H79" s="122">
        <v>104.0382</v>
      </c>
      <c r="I79" s="122">
        <v>106.399</v>
      </c>
      <c r="J79" s="122">
        <v>103.2109</v>
      </c>
      <c r="K79" s="122">
        <v>103.111</v>
      </c>
    </row>
    <row r="80" spans="1:11">
      <c r="A80" s="123" t="s">
        <v>208</v>
      </c>
      <c r="B80" s="123"/>
      <c r="C80" s="124">
        <v>28133.89</v>
      </c>
      <c r="D80" s="124">
        <v>29270</v>
      </c>
      <c r="E80" s="124">
        <v>31143</v>
      </c>
      <c r="F80" s="124">
        <v>32143</v>
      </c>
      <c r="G80" s="124">
        <v>33143</v>
      </c>
      <c r="H80" s="124">
        <v>104.0382</v>
      </c>
      <c r="I80" s="124">
        <v>106.399</v>
      </c>
      <c r="J80" s="124">
        <v>103.2109</v>
      </c>
      <c r="K80" s="124">
        <v>103.111</v>
      </c>
    </row>
    <row r="81" spans="1:11">
      <c r="A81" s="125" t="s">
        <v>218</v>
      </c>
      <c r="B81" s="125"/>
      <c r="C81" s="126">
        <v>28133.89</v>
      </c>
      <c r="D81" s="126">
        <v>29270</v>
      </c>
      <c r="E81" s="126">
        <v>31143</v>
      </c>
      <c r="F81" s="126">
        <v>32143</v>
      </c>
      <c r="G81" s="126">
        <v>33143</v>
      </c>
      <c r="H81" s="126">
        <v>104.0382</v>
      </c>
      <c r="I81" s="126">
        <v>106.399</v>
      </c>
      <c r="J81" s="126">
        <v>103.2109</v>
      </c>
      <c r="K81" s="126">
        <v>103.111</v>
      </c>
    </row>
    <row r="82" spans="1:11">
      <c r="A82" s="90" t="s">
        <v>339</v>
      </c>
      <c r="B82" s="90"/>
      <c r="C82" s="90">
        <v>28133.89</v>
      </c>
      <c r="D82" s="90">
        <v>29270</v>
      </c>
      <c r="E82" s="90">
        <v>31143</v>
      </c>
      <c r="F82" s="90">
        <v>32143</v>
      </c>
      <c r="G82" s="90">
        <v>33143</v>
      </c>
      <c r="H82" s="90">
        <v>104.0382</v>
      </c>
      <c r="I82" s="90">
        <v>106.399</v>
      </c>
      <c r="J82" s="90">
        <v>103.2109</v>
      </c>
      <c r="K82" s="90">
        <v>103.111</v>
      </c>
    </row>
    <row r="83" spans="1:11" s="92" customFormat="1">
      <c r="A83" s="136" t="s">
        <v>340</v>
      </c>
      <c r="B83" s="136"/>
      <c r="C83" s="136">
        <v>27304.66</v>
      </c>
      <c r="D83" s="136">
        <v>28370</v>
      </c>
      <c r="E83" s="136">
        <v>30243</v>
      </c>
      <c r="F83" s="136">
        <v>31243</v>
      </c>
      <c r="G83" s="136">
        <v>32243</v>
      </c>
      <c r="H83" s="136">
        <v>103.9016</v>
      </c>
      <c r="I83" s="136">
        <v>106.602</v>
      </c>
      <c r="J83" s="136">
        <v>103.3065</v>
      </c>
      <c r="K83" s="136">
        <v>103.2007</v>
      </c>
    </row>
    <row r="84" spans="1:11" s="92" customFormat="1">
      <c r="A84" s="136" t="s">
        <v>341</v>
      </c>
      <c r="B84" s="136"/>
      <c r="C84" s="136">
        <v>829.23</v>
      </c>
      <c r="D84" s="136">
        <v>900</v>
      </c>
      <c r="E84" s="136">
        <v>900</v>
      </c>
      <c r="F84" s="136">
        <v>900</v>
      </c>
      <c r="G84" s="136">
        <v>900</v>
      </c>
      <c r="H84" s="136">
        <v>108.53440000000001</v>
      </c>
      <c r="I84" s="136">
        <v>100</v>
      </c>
      <c r="J84" s="136">
        <v>100</v>
      </c>
      <c r="K84" s="136">
        <v>100</v>
      </c>
    </row>
    <row r="85" spans="1:11">
      <c r="A85" s="121" t="s">
        <v>238</v>
      </c>
      <c r="B85" s="121"/>
      <c r="C85" s="122">
        <v>2125.54</v>
      </c>
      <c r="D85" s="122">
        <v>4840</v>
      </c>
      <c r="E85" s="122">
        <v>1500</v>
      </c>
      <c r="F85" s="122">
        <v>1500</v>
      </c>
      <c r="G85" s="122">
        <v>1500</v>
      </c>
      <c r="H85" s="122">
        <v>227.70679999999999</v>
      </c>
      <c r="I85" s="122">
        <v>30.991700000000002</v>
      </c>
      <c r="J85" s="122">
        <v>100</v>
      </c>
      <c r="K85" s="122">
        <v>100</v>
      </c>
    </row>
    <row r="86" spans="1:11">
      <c r="A86" s="123" t="s">
        <v>241</v>
      </c>
      <c r="B86" s="123"/>
      <c r="C86" s="124">
        <v>2125.54</v>
      </c>
      <c r="D86" s="124">
        <v>4840</v>
      </c>
      <c r="E86" s="124">
        <v>1500</v>
      </c>
      <c r="F86" s="124">
        <v>1500</v>
      </c>
      <c r="G86" s="124">
        <v>1500</v>
      </c>
      <c r="H86" s="124">
        <v>227.70679999999999</v>
      </c>
      <c r="I86" s="124">
        <v>30.991700000000002</v>
      </c>
      <c r="J86" s="124">
        <v>100</v>
      </c>
      <c r="K86" s="124">
        <v>100</v>
      </c>
    </row>
    <row r="87" spans="1:11">
      <c r="A87" s="125" t="s">
        <v>248</v>
      </c>
      <c r="B87" s="125"/>
      <c r="C87" s="126">
        <v>2125.54</v>
      </c>
      <c r="D87" s="126">
        <v>4840</v>
      </c>
      <c r="E87" s="126">
        <v>1500</v>
      </c>
      <c r="F87" s="126">
        <v>1500</v>
      </c>
      <c r="G87" s="126">
        <v>1500</v>
      </c>
      <c r="H87" s="126">
        <v>227.70679999999999</v>
      </c>
      <c r="I87" s="126">
        <v>30.991700000000002</v>
      </c>
      <c r="J87" s="126">
        <v>100</v>
      </c>
      <c r="K87" s="126">
        <v>100</v>
      </c>
    </row>
    <row r="88" spans="1:11">
      <c r="A88" s="90" t="s">
        <v>339</v>
      </c>
      <c r="B88" s="90"/>
      <c r="C88" s="90">
        <v>2125.54</v>
      </c>
      <c r="D88" s="90">
        <v>4840</v>
      </c>
      <c r="E88" s="90">
        <v>1500</v>
      </c>
      <c r="F88" s="90">
        <v>1500</v>
      </c>
      <c r="G88" s="90">
        <v>1500</v>
      </c>
      <c r="H88" s="90">
        <v>227.70679999999999</v>
      </c>
      <c r="I88" s="90">
        <v>30.991700000000002</v>
      </c>
      <c r="J88" s="90">
        <v>100</v>
      </c>
      <c r="K88" s="90">
        <v>100</v>
      </c>
    </row>
    <row r="89" spans="1:11" s="92" customFormat="1">
      <c r="A89" s="136" t="s">
        <v>341</v>
      </c>
      <c r="B89" s="136"/>
      <c r="C89" s="136">
        <v>265.44</v>
      </c>
      <c r="D89" s="136">
        <v>530</v>
      </c>
      <c r="E89" s="136">
        <v>300</v>
      </c>
      <c r="F89" s="136">
        <v>300</v>
      </c>
      <c r="G89" s="136">
        <v>300</v>
      </c>
      <c r="H89" s="136">
        <v>199.66839999999999</v>
      </c>
      <c r="I89" s="136">
        <v>56.603700000000003</v>
      </c>
      <c r="J89" s="136">
        <v>100</v>
      </c>
      <c r="K89" s="136">
        <v>100</v>
      </c>
    </row>
    <row r="90" spans="1:11" s="92" customFormat="1">
      <c r="A90" s="136" t="s">
        <v>343</v>
      </c>
      <c r="B90" s="136"/>
      <c r="C90" s="136">
        <v>1860.1</v>
      </c>
      <c r="D90" s="136">
        <v>4310</v>
      </c>
      <c r="E90" s="136">
        <v>1200</v>
      </c>
      <c r="F90" s="136">
        <v>1200</v>
      </c>
      <c r="G90" s="136">
        <v>1200</v>
      </c>
      <c r="H90" s="136">
        <v>231.7079</v>
      </c>
      <c r="I90" s="136">
        <v>27.842199999999998</v>
      </c>
      <c r="J90" s="136">
        <v>100</v>
      </c>
      <c r="K90" s="136">
        <v>100</v>
      </c>
    </row>
    <row r="91" spans="1:11">
      <c r="A91" s="119" t="s">
        <v>348</v>
      </c>
      <c r="B91" s="119"/>
      <c r="C91" s="120">
        <v>516.02</v>
      </c>
      <c r="D91" s="120">
        <v>920</v>
      </c>
      <c r="E91" s="120">
        <v>920</v>
      </c>
      <c r="F91" s="120">
        <v>920</v>
      </c>
      <c r="G91" s="120">
        <v>920</v>
      </c>
      <c r="H91" s="120">
        <v>178.2876</v>
      </c>
      <c r="I91" s="120">
        <v>100</v>
      </c>
      <c r="J91" s="120">
        <v>100</v>
      </c>
      <c r="K91" s="120">
        <v>100</v>
      </c>
    </row>
    <row r="92" spans="1:11">
      <c r="A92" s="121" t="s">
        <v>238</v>
      </c>
      <c r="B92" s="121"/>
      <c r="C92" s="122">
        <v>516.02</v>
      </c>
      <c r="D92" s="122">
        <v>920</v>
      </c>
      <c r="E92" s="122">
        <v>920</v>
      </c>
      <c r="F92" s="122">
        <v>920</v>
      </c>
      <c r="G92" s="122">
        <v>920</v>
      </c>
      <c r="H92" s="122">
        <v>178.2876</v>
      </c>
      <c r="I92" s="122">
        <v>100</v>
      </c>
      <c r="J92" s="122">
        <v>100</v>
      </c>
      <c r="K92" s="122">
        <v>100</v>
      </c>
    </row>
    <row r="93" spans="1:11">
      <c r="A93" s="123" t="s">
        <v>241</v>
      </c>
      <c r="B93" s="123"/>
      <c r="C93" s="124">
        <v>516.02</v>
      </c>
      <c r="D93" s="124">
        <v>920</v>
      </c>
      <c r="E93" s="124">
        <v>920</v>
      </c>
      <c r="F93" s="124">
        <v>920</v>
      </c>
      <c r="G93" s="124">
        <v>920</v>
      </c>
      <c r="H93" s="124">
        <v>178.2876</v>
      </c>
      <c r="I93" s="124">
        <v>100</v>
      </c>
      <c r="J93" s="124">
        <v>100</v>
      </c>
      <c r="K93" s="124">
        <v>100</v>
      </c>
    </row>
    <row r="94" spans="1:11">
      <c r="A94" s="125" t="s">
        <v>248</v>
      </c>
      <c r="B94" s="125"/>
      <c r="C94" s="126">
        <v>516.02</v>
      </c>
      <c r="D94" s="126">
        <v>920</v>
      </c>
      <c r="E94" s="126">
        <v>920</v>
      </c>
      <c r="F94" s="126">
        <v>920</v>
      </c>
      <c r="G94" s="126">
        <v>920</v>
      </c>
      <c r="H94" s="126">
        <v>178.2876</v>
      </c>
      <c r="I94" s="126">
        <v>100</v>
      </c>
      <c r="J94" s="126">
        <v>100</v>
      </c>
      <c r="K94" s="126">
        <v>100</v>
      </c>
    </row>
    <row r="95" spans="1:11">
      <c r="A95" s="90" t="s">
        <v>339</v>
      </c>
      <c r="B95" s="90"/>
      <c r="C95" s="90">
        <v>516.02</v>
      </c>
      <c r="D95" s="90">
        <v>920</v>
      </c>
      <c r="E95" s="90">
        <v>920</v>
      </c>
      <c r="F95" s="90">
        <v>920</v>
      </c>
      <c r="G95" s="90">
        <v>920</v>
      </c>
      <c r="H95" s="90">
        <v>178.2876</v>
      </c>
      <c r="I95" s="90">
        <v>100</v>
      </c>
      <c r="J95" s="90">
        <v>100</v>
      </c>
      <c r="K95" s="90">
        <v>100</v>
      </c>
    </row>
    <row r="96" spans="1:11" s="92" customFormat="1">
      <c r="A96" s="136" t="s">
        <v>340</v>
      </c>
      <c r="B96" s="136"/>
      <c r="C96" s="136">
        <v>516.02</v>
      </c>
      <c r="D96" s="136">
        <v>920</v>
      </c>
      <c r="E96" s="136">
        <v>920</v>
      </c>
      <c r="F96" s="136">
        <v>920</v>
      </c>
      <c r="G96" s="136">
        <v>920</v>
      </c>
      <c r="H96" s="136">
        <v>178.2876</v>
      </c>
      <c r="I96" s="136">
        <v>100</v>
      </c>
      <c r="J96" s="136">
        <v>100</v>
      </c>
      <c r="K96" s="136">
        <v>100</v>
      </c>
    </row>
    <row r="97" spans="1:11">
      <c r="A97" s="119" t="s">
        <v>349</v>
      </c>
      <c r="B97" s="119"/>
      <c r="C97" s="120">
        <v>120626.28</v>
      </c>
      <c r="D97" s="120">
        <v>157610</v>
      </c>
      <c r="E97" s="120">
        <v>211910</v>
      </c>
      <c r="F97" s="120">
        <v>214910</v>
      </c>
      <c r="G97" s="120">
        <v>217910</v>
      </c>
      <c r="H97" s="120">
        <v>130.65969999999999</v>
      </c>
      <c r="I97" s="120">
        <v>134.4521</v>
      </c>
      <c r="J97" s="120">
        <v>101.4156</v>
      </c>
      <c r="K97" s="120">
        <v>101.3959</v>
      </c>
    </row>
    <row r="98" spans="1:11">
      <c r="A98" s="121" t="s">
        <v>207</v>
      </c>
      <c r="B98" s="121"/>
      <c r="C98" s="122">
        <v>52531.69</v>
      </c>
      <c r="D98" s="122">
        <v>66610</v>
      </c>
      <c r="E98" s="122">
        <v>91910</v>
      </c>
      <c r="F98" s="122">
        <v>94910</v>
      </c>
      <c r="G98" s="122">
        <v>97910</v>
      </c>
      <c r="H98" s="122">
        <v>126.7996</v>
      </c>
      <c r="I98" s="122">
        <v>137.98220000000001</v>
      </c>
      <c r="J98" s="122">
        <v>103.264</v>
      </c>
      <c r="K98" s="122">
        <v>103.16079999999999</v>
      </c>
    </row>
    <row r="99" spans="1:11">
      <c r="A99" s="123" t="s">
        <v>208</v>
      </c>
      <c r="B99" s="123"/>
      <c r="C99" s="124">
        <v>52531.69</v>
      </c>
      <c r="D99" s="124">
        <v>66610</v>
      </c>
      <c r="E99" s="124">
        <v>91910</v>
      </c>
      <c r="F99" s="124">
        <v>94910</v>
      </c>
      <c r="G99" s="124">
        <v>97910</v>
      </c>
      <c r="H99" s="124">
        <v>126.7996</v>
      </c>
      <c r="I99" s="124">
        <v>137.98220000000001</v>
      </c>
      <c r="J99" s="124">
        <v>103.264</v>
      </c>
      <c r="K99" s="124">
        <v>103.16079999999999</v>
      </c>
    </row>
    <row r="100" spans="1:11">
      <c r="A100" s="125" t="s">
        <v>218</v>
      </c>
      <c r="B100" s="125"/>
      <c r="C100" s="126">
        <v>52531.69</v>
      </c>
      <c r="D100" s="126">
        <v>66610</v>
      </c>
      <c r="E100" s="126">
        <v>91910</v>
      </c>
      <c r="F100" s="126">
        <v>94910</v>
      </c>
      <c r="G100" s="126">
        <v>97910</v>
      </c>
      <c r="H100" s="126">
        <v>126.7996</v>
      </c>
      <c r="I100" s="126">
        <v>137.98220000000001</v>
      </c>
      <c r="J100" s="126">
        <v>103.264</v>
      </c>
      <c r="K100" s="126">
        <v>103.16079999999999</v>
      </c>
    </row>
    <row r="101" spans="1:11">
      <c r="A101" s="90" t="s">
        <v>339</v>
      </c>
      <c r="B101" s="90"/>
      <c r="C101" s="90">
        <v>52531.69</v>
      </c>
      <c r="D101" s="90">
        <v>66610</v>
      </c>
      <c r="E101" s="90">
        <v>91910</v>
      </c>
      <c r="F101" s="90">
        <v>94910</v>
      </c>
      <c r="G101" s="90">
        <v>97910</v>
      </c>
      <c r="H101" s="90">
        <v>126.7996</v>
      </c>
      <c r="I101" s="90">
        <v>137.98220000000001</v>
      </c>
      <c r="J101" s="90">
        <v>103.264</v>
      </c>
      <c r="K101" s="90">
        <v>103.16079999999999</v>
      </c>
    </row>
    <row r="102" spans="1:11" s="92" customFormat="1">
      <c r="A102" s="136" t="s">
        <v>340</v>
      </c>
      <c r="B102" s="136"/>
      <c r="C102" s="136">
        <v>52531.69</v>
      </c>
      <c r="D102" s="136">
        <v>66610</v>
      </c>
      <c r="E102" s="136">
        <v>91910</v>
      </c>
      <c r="F102" s="136">
        <v>94910</v>
      </c>
      <c r="G102" s="136">
        <v>97910</v>
      </c>
      <c r="H102" s="136">
        <v>126.7996</v>
      </c>
      <c r="I102" s="136">
        <v>137.98220000000001</v>
      </c>
      <c r="J102" s="136">
        <v>103.264</v>
      </c>
      <c r="K102" s="136">
        <v>103.16079999999999</v>
      </c>
    </row>
    <row r="103" spans="1:11">
      <c r="A103" s="121" t="s">
        <v>232</v>
      </c>
      <c r="B103" s="121"/>
      <c r="C103" s="122">
        <v>68094.59</v>
      </c>
      <c r="D103" s="122">
        <v>91000</v>
      </c>
      <c r="E103" s="122">
        <v>120000</v>
      </c>
      <c r="F103" s="122">
        <v>120000</v>
      </c>
      <c r="G103" s="122">
        <v>120000</v>
      </c>
      <c r="H103" s="122">
        <v>133.63759999999999</v>
      </c>
      <c r="I103" s="122">
        <v>131.8681</v>
      </c>
      <c r="J103" s="122">
        <v>100</v>
      </c>
      <c r="K103" s="122">
        <v>100</v>
      </c>
    </row>
    <row r="104" spans="1:11">
      <c r="A104" s="123" t="s">
        <v>236</v>
      </c>
      <c r="B104" s="123"/>
      <c r="C104" s="124">
        <v>68094.59</v>
      </c>
      <c r="D104" s="124">
        <v>91000</v>
      </c>
      <c r="E104" s="124">
        <v>120000</v>
      </c>
      <c r="F104" s="124">
        <v>120000</v>
      </c>
      <c r="G104" s="124">
        <v>120000</v>
      </c>
      <c r="H104" s="124">
        <v>133.63759999999999</v>
      </c>
      <c r="I104" s="124">
        <v>131.8681</v>
      </c>
      <c r="J104" s="124">
        <v>100</v>
      </c>
      <c r="K104" s="124">
        <v>100</v>
      </c>
    </row>
    <row r="105" spans="1:11">
      <c r="A105" s="125" t="s">
        <v>237</v>
      </c>
      <c r="B105" s="125"/>
      <c r="C105" s="126">
        <v>68094.59</v>
      </c>
      <c r="D105" s="126">
        <v>91000</v>
      </c>
      <c r="E105" s="126">
        <v>120000</v>
      </c>
      <c r="F105" s="126">
        <v>120000</v>
      </c>
      <c r="G105" s="126">
        <v>120000</v>
      </c>
      <c r="H105" s="126">
        <v>133.63759999999999</v>
      </c>
      <c r="I105" s="126">
        <v>131.8681</v>
      </c>
      <c r="J105" s="126">
        <v>100</v>
      </c>
      <c r="K105" s="126">
        <v>100</v>
      </c>
    </row>
    <row r="106" spans="1:11">
      <c r="A106" s="90" t="s">
        <v>339</v>
      </c>
      <c r="B106" s="90"/>
      <c r="C106" s="90">
        <v>68094.59</v>
      </c>
      <c r="D106" s="90">
        <v>91000</v>
      </c>
      <c r="E106" s="90">
        <v>120000</v>
      </c>
      <c r="F106" s="90">
        <v>120000</v>
      </c>
      <c r="G106" s="90">
        <v>120000</v>
      </c>
      <c r="H106" s="90">
        <v>133.63759999999999</v>
      </c>
      <c r="I106" s="90">
        <v>131.8681</v>
      </c>
      <c r="J106" s="90">
        <v>100</v>
      </c>
      <c r="K106" s="90">
        <v>100</v>
      </c>
    </row>
    <row r="107" spans="1:11" s="92" customFormat="1">
      <c r="A107" s="136" t="s">
        <v>340</v>
      </c>
      <c r="B107" s="136"/>
      <c r="C107" s="136">
        <v>50976.3</v>
      </c>
      <c r="D107" s="136">
        <v>72960</v>
      </c>
      <c r="E107" s="136">
        <v>92240</v>
      </c>
      <c r="F107" s="136">
        <v>92240</v>
      </c>
      <c r="G107" s="136">
        <v>92240</v>
      </c>
      <c r="H107" s="136">
        <v>143.12530000000001</v>
      </c>
      <c r="I107" s="136">
        <v>126.4254</v>
      </c>
      <c r="J107" s="136">
        <v>100</v>
      </c>
      <c r="K107" s="136">
        <v>100</v>
      </c>
    </row>
    <row r="108" spans="1:11" s="92" customFormat="1">
      <c r="A108" s="136" t="s">
        <v>341</v>
      </c>
      <c r="B108" s="136"/>
      <c r="C108" s="136">
        <v>17118.29</v>
      </c>
      <c r="D108" s="136">
        <v>18040</v>
      </c>
      <c r="E108" s="136">
        <v>27760</v>
      </c>
      <c r="F108" s="136">
        <v>27760</v>
      </c>
      <c r="G108" s="136">
        <v>27760</v>
      </c>
      <c r="H108" s="136">
        <v>105.3843</v>
      </c>
      <c r="I108" s="136">
        <v>153.8802</v>
      </c>
      <c r="J108" s="136">
        <v>100</v>
      </c>
      <c r="K108" s="136">
        <v>100</v>
      </c>
    </row>
    <row r="109" spans="1:11">
      <c r="A109" s="119" t="s">
        <v>350</v>
      </c>
      <c r="B109" s="119"/>
      <c r="C109" s="120">
        <v>579</v>
      </c>
      <c r="D109" s="120">
        <v>1050</v>
      </c>
      <c r="E109" s="120">
        <v>130</v>
      </c>
      <c r="F109" s="120">
        <v>130</v>
      </c>
      <c r="G109" s="120">
        <v>130</v>
      </c>
      <c r="H109" s="120">
        <v>181.34710000000001</v>
      </c>
      <c r="I109" s="120">
        <v>12.3809</v>
      </c>
      <c r="J109" s="120">
        <v>100</v>
      </c>
      <c r="K109" s="120">
        <v>100</v>
      </c>
    </row>
    <row r="110" spans="1:11">
      <c r="A110" s="121" t="s">
        <v>232</v>
      </c>
      <c r="B110" s="121"/>
      <c r="C110" s="122">
        <v>579</v>
      </c>
      <c r="D110" s="122">
        <v>920</v>
      </c>
      <c r="E110" s="122">
        <v>0</v>
      </c>
      <c r="F110" s="122">
        <v>0</v>
      </c>
      <c r="G110" s="122">
        <v>0</v>
      </c>
      <c r="H110" s="122">
        <v>158.8946</v>
      </c>
      <c r="I110" s="122">
        <v>0</v>
      </c>
      <c r="J110" s="122">
        <v>0</v>
      </c>
      <c r="K110" s="122">
        <v>0</v>
      </c>
    </row>
    <row r="111" spans="1:11">
      <c r="A111" s="123" t="s">
        <v>236</v>
      </c>
      <c r="B111" s="123"/>
      <c r="C111" s="124">
        <v>579</v>
      </c>
      <c r="D111" s="124">
        <v>920</v>
      </c>
      <c r="E111" s="124">
        <v>0</v>
      </c>
      <c r="F111" s="124">
        <v>0</v>
      </c>
      <c r="G111" s="124">
        <v>0</v>
      </c>
      <c r="H111" s="124">
        <v>158.8946</v>
      </c>
      <c r="I111" s="124">
        <v>0</v>
      </c>
      <c r="J111" s="124">
        <v>0</v>
      </c>
      <c r="K111" s="124">
        <v>0</v>
      </c>
    </row>
    <row r="112" spans="1:11">
      <c r="A112" s="125" t="s">
        <v>237</v>
      </c>
      <c r="B112" s="125"/>
      <c r="C112" s="126">
        <v>579</v>
      </c>
      <c r="D112" s="126">
        <v>920</v>
      </c>
      <c r="E112" s="126">
        <v>0</v>
      </c>
      <c r="F112" s="126">
        <v>0</v>
      </c>
      <c r="G112" s="126">
        <v>0</v>
      </c>
      <c r="H112" s="126">
        <v>158.8946</v>
      </c>
      <c r="I112" s="126">
        <v>0</v>
      </c>
      <c r="J112" s="126">
        <v>0</v>
      </c>
      <c r="K112" s="126">
        <v>0</v>
      </c>
    </row>
    <row r="113" spans="1:11">
      <c r="A113" s="90" t="s">
        <v>339</v>
      </c>
      <c r="B113" s="90"/>
      <c r="C113" s="90">
        <v>579</v>
      </c>
      <c r="D113" s="90">
        <v>920</v>
      </c>
      <c r="E113" s="90">
        <v>0</v>
      </c>
      <c r="F113" s="90">
        <v>0</v>
      </c>
      <c r="G113" s="90">
        <v>0</v>
      </c>
      <c r="H113" s="90">
        <v>158.8946</v>
      </c>
      <c r="I113" s="90">
        <v>0</v>
      </c>
      <c r="J113" s="90">
        <v>0</v>
      </c>
      <c r="K113" s="90">
        <v>0</v>
      </c>
    </row>
    <row r="114" spans="1:11" s="92" customFormat="1">
      <c r="A114" s="136" t="s">
        <v>341</v>
      </c>
      <c r="B114" s="136"/>
      <c r="C114" s="136">
        <v>552.46</v>
      </c>
      <c r="D114" s="136">
        <v>790</v>
      </c>
      <c r="E114" s="136">
        <v>0</v>
      </c>
      <c r="F114" s="136">
        <v>0</v>
      </c>
      <c r="G114" s="136">
        <v>0</v>
      </c>
      <c r="H114" s="136">
        <v>142.9967</v>
      </c>
      <c r="I114" s="136">
        <v>0</v>
      </c>
      <c r="J114" s="136">
        <v>0</v>
      </c>
      <c r="K114" s="136">
        <v>0</v>
      </c>
    </row>
    <row r="115" spans="1:11" s="92" customFormat="1">
      <c r="A115" s="136" t="s">
        <v>343</v>
      </c>
      <c r="B115" s="136"/>
      <c r="C115" s="136">
        <v>26.54</v>
      </c>
      <c r="D115" s="136">
        <v>130</v>
      </c>
      <c r="E115" s="136">
        <v>0</v>
      </c>
      <c r="F115" s="136">
        <v>0</v>
      </c>
      <c r="G115" s="136">
        <v>0</v>
      </c>
      <c r="H115" s="136">
        <v>489.82659999999998</v>
      </c>
      <c r="I115" s="136">
        <v>0</v>
      </c>
      <c r="J115" s="136">
        <v>0</v>
      </c>
      <c r="K115" s="136">
        <v>0</v>
      </c>
    </row>
    <row r="116" spans="1:11">
      <c r="A116" s="121" t="s">
        <v>270</v>
      </c>
      <c r="B116" s="121"/>
      <c r="C116" s="122">
        <v>0</v>
      </c>
      <c r="D116" s="122">
        <v>130</v>
      </c>
      <c r="E116" s="122">
        <v>130</v>
      </c>
      <c r="F116" s="122">
        <v>130</v>
      </c>
      <c r="G116" s="122">
        <v>130</v>
      </c>
      <c r="H116" s="122">
        <v>0</v>
      </c>
      <c r="I116" s="122">
        <v>100</v>
      </c>
      <c r="J116" s="122">
        <v>100</v>
      </c>
      <c r="K116" s="122">
        <v>100</v>
      </c>
    </row>
    <row r="117" spans="1:11">
      <c r="A117" s="123" t="s">
        <v>271</v>
      </c>
      <c r="B117" s="123"/>
      <c r="C117" s="124">
        <v>0</v>
      </c>
      <c r="D117" s="124">
        <v>130</v>
      </c>
      <c r="E117" s="124">
        <v>130</v>
      </c>
      <c r="F117" s="124">
        <v>130</v>
      </c>
      <c r="G117" s="124">
        <v>130</v>
      </c>
      <c r="H117" s="124">
        <v>0</v>
      </c>
      <c r="I117" s="124">
        <v>100</v>
      </c>
      <c r="J117" s="124">
        <v>100</v>
      </c>
      <c r="K117" s="124">
        <v>100</v>
      </c>
    </row>
    <row r="118" spans="1:11">
      <c r="A118" s="125" t="s">
        <v>272</v>
      </c>
      <c r="B118" s="125"/>
      <c r="C118" s="126">
        <v>0</v>
      </c>
      <c r="D118" s="126">
        <v>130</v>
      </c>
      <c r="E118" s="126">
        <v>130</v>
      </c>
      <c r="F118" s="126">
        <v>130</v>
      </c>
      <c r="G118" s="126">
        <v>130</v>
      </c>
      <c r="H118" s="126">
        <v>0</v>
      </c>
      <c r="I118" s="126">
        <v>100</v>
      </c>
      <c r="J118" s="126">
        <v>100</v>
      </c>
      <c r="K118" s="126">
        <v>100</v>
      </c>
    </row>
    <row r="119" spans="1:11">
      <c r="A119" s="90" t="s">
        <v>339</v>
      </c>
      <c r="B119" s="90"/>
      <c r="C119" s="90">
        <v>0</v>
      </c>
      <c r="D119" s="90">
        <v>130</v>
      </c>
      <c r="E119" s="90">
        <v>130</v>
      </c>
      <c r="F119" s="90">
        <v>130</v>
      </c>
      <c r="G119" s="90">
        <v>130</v>
      </c>
      <c r="H119" s="90">
        <v>0</v>
      </c>
      <c r="I119" s="90">
        <v>100</v>
      </c>
      <c r="J119" s="90">
        <v>100</v>
      </c>
      <c r="K119" s="90">
        <v>100</v>
      </c>
    </row>
    <row r="120" spans="1:11" s="92" customFormat="1">
      <c r="A120" s="136" t="s">
        <v>341</v>
      </c>
      <c r="B120" s="136"/>
      <c r="C120" s="136">
        <v>0</v>
      </c>
      <c r="D120" s="136">
        <v>130</v>
      </c>
      <c r="E120" s="136">
        <v>130</v>
      </c>
      <c r="F120" s="136">
        <v>130</v>
      </c>
      <c r="G120" s="136">
        <v>130</v>
      </c>
      <c r="H120" s="136">
        <v>0</v>
      </c>
      <c r="I120" s="136">
        <v>100</v>
      </c>
      <c r="J120" s="136">
        <v>100</v>
      </c>
      <c r="K120" s="136">
        <v>100</v>
      </c>
    </row>
    <row r="121" spans="1:11">
      <c r="A121" s="119" t="s">
        <v>351</v>
      </c>
      <c r="B121" s="119"/>
      <c r="C121" s="120">
        <v>878.87</v>
      </c>
      <c r="D121" s="120">
        <v>3512.4</v>
      </c>
      <c r="E121" s="120">
        <v>2790</v>
      </c>
      <c r="F121" s="120">
        <v>2790</v>
      </c>
      <c r="G121" s="120">
        <v>2790</v>
      </c>
      <c r="H121" s="120">
        <v>399.64949999999999</v>
      </c>
      <c r="I121" s="120">
        <v>79.4328</v>
      </c>
      <c r="J121" s="120">
        <v>100</v>
      </c>
      <c r="K121" s="120">
        <v>100</v>
      </c>
    </row>
    <row r="122" spans="1:11">
      <c r="A122" s="121" t="s">
        <v>238</v>
      </c>
      <c r="B122" s="121"/>
      <c r="C122" s="122">
        <v>878.87</v>
      </c>
      <c r="D122" s="122">
        <v>2042.4</v>
      </c>
      <c r="E122" s="122">
        <v>1320</v>
      </c>
      <c r="F122" s="122">
        <v>1320</v>
      </c>
      <c r="G122" s="122">
        <v>1320</v>
      </c>
      <c r="H122" s="122">
        <v>232.38929999999999</v>
      </c>
      <c r="I122" s="122">
        <v>64.629800000000003</v>
      </c>
      <c r="J122" s="122">
        <v>100</v>
      </c>
      <c r="K122" s="122">
        <v>100</v>
      </c>
    </row>
    <row r="123" spans="1:11">
      <c r="A123" s="123" t="s">
        <v>241</v>
      </c>
      <c r="B123" s="123"/>
      <c r="C123" s="124">
        <v>878.87</v>
      </c>
      <c r="D123" s="124">
        <v>2042.4</v>
      </c>
      <c r="E123" s="124">
        <v>1320</v>
      </c>
      <c r="F123" s="124">
        <v>1320</v>
      </c>
      <c r="G123" s="124">
        <v>1320</v>
      </c>
      <c r="H123" s="124">
        <v>232.38929999999999</v>
      </c>
      <c r="I123" s="124">
        <v>64.629800000000003</v>
      </c>
      <c r="J123" s="124">
        <v>100</v>
      </c>
      <c r="K123" s="124">
        <v>100</v>
      </c>
    </row>
    <row r="124" spans="1:11">
      <c r="A124" s="125" t="s">
        <v>248</v>
      </c>
      <c r="B124" s="125"/>
      <c r="C124" s="126">
        <v>878.87</v>
      </c>
      <c r="D124" s="126">
        <v>2042.4</v>
      </c>
      <c r="E124" s="126">
        <v>1320</v>
      </c>
      <c r="F124" s="126">
        <v>1320</v>
      </c>
      <c r="G124" s="126">
        <v>1320</v>
      </c>
      <c r="H124" s="126">
        <v>232.38929999999999</v>
      </c>
      <c r="I124" s="126">
        <v>64.629800000000003</v>
      </c>
      <c r="J124" s="126">
        <v>100</v>
      </c>
      <c r="K124" s="126">
        <v>100</v>
      </c>
    </row>
    <row r="125" spans="1:11">
      <c r="A125" s="90" t="s">
        <v>339</v>
      </c>
      <c r="B125" s="90"/>
      <c r="C125" s="90">
        <v>878.87</v>
      </c>
      <c r="D125" s="90">
        <v>2042.4</v>
      </c>
      <c r="E125" s="90">
        <v>1320</v>
      </c>
      <c r="F125" s="90">
        <v>1320</v>
      </c>
      <c r="G125" s="90">
        <v>1320</v>
      </c>
      <c r="H125" s="90">
        <v>232.38929999999999</v>
      </c>
      <c r="I125" s="90">
        <v>64.629800000000003</v>
      </c>
      <c r="J125" s="90">
        <v>100</v>
      </c>
      <c r="K125" s="90">
        <v>100</v>
      </c>
    </row>
    <row r="126" spans="1:11" s="92" customFormat="1">
      <c r="A126" s="136" t="s">
        <v>340</v>
      </c>
      <c r="B126" s="136"/>
      <c r="C126" s="136">
        <v>26.55</v>
      </c>
      <c r="D126" s="136">
        <v>400</v>
      </c>
      <c r="E126" s="136">
        <v>400</v>
      </c>
      <c r="F126" s="136">
        <v>400</v>
      </c>
      <c r="G126" s="136">
        <v>400</v>
      </c>
      <c r="H126" s="136">
        <v>1506.5913</v>
      </c>
      <c r="I126" s="136">
        <v>100</v>
      </c>
      <c r="J126" s="136">
        <v>100</v>
      </c>
      <c r="K126" s="136">
        <v>100</v>
      </c>
    </row>
    <row r="127" spans="1:11" s="92" customFormat="1">
      <c r="A127" s="136" t="s">
        <v>341</v>
      </c>
      <c r="B127" s="136"/>
      <c r="C127" s="136">
        <v>852.32</v>
      </c>
      <c r="D127" s="136">
        <v>1512.4</v>
      </c>
      <c r="E127" s="136">
        <v>920</v>
      </c>
      <c r="F127" s="136">
        <v>920</v>
      </c>
      <c r="G127" s="136">
        <v>920</v>
      </c>
      <c r="H127" s="136">
        <v>177.44499999999999</v>
      </c>
      <c r="I127" s="136">
        <v>60.830399999999997</v>
      </c>
      <c r="J127" s="136">
        <v>100</v>
      </c>
      <c r="K127" s="136">
        <v>100</v>
      </c>
    </row>
    <row r="128" spans="1:11" s="92" customFormat="1">
      <c r="A128" s="136" t="s">
        <v>343</v>
      </c>
      <c r="B128" s="136"/>
      <c r="C128" s="136">
        <v>0</v>
      </c>
      <c r="D128" s="136">
        <v>130</v>
      </c>
      <c r="E128" s="136">
        <v>0</v>
      </c>
      <c r="F128" s="136">
        <v>0</v>
      </c>
      <c r="G128" s="136">
        <v>0</v>
      </c>
      <c r="H128" s="136">
        <v>0</v>
      </c>
      <c r="I128" s="136">
        <v>0</v>
      </c>
      <c r="J128" s="136">
        <v>0</v>
      </c>
      <c r="K128" s="136">
        <v>0</v>
      </c>
    </row>
    <row r="129" spans="1:11">
      <c r="A129" s="121" t="s">
        <v>270</v>
      </c>
      <c r="B129" s="121"/>
      <c r="C129" s="122">
        <v>0</v>
      </c>
      <c r="D129" s="122">
        <v>1470</v>
      </c>
      <c r="E129" s="122">
        <v>1470</v>
      </c>
      <c r="F129" s="122">
        <v>1470</v>
      </c>
      <c r="G129" s="122">
        <v>1470</v>
      </c>
      <c r="H129" s="122">
        <v>0</v>
      </c>
      <c r="I129" s="122">
        <v>100</v>
      </c>
      <c r="J129" s="122">
        <v>100</v>
      </c>
      <c r="K129" s="122">
        <v>100</v>
      </c>
    </row>
    <row r="130" spans="1:11">
      <c r="A130" s="123" t="s">
        <v>271</v>
      </c>
      <c r="B130" s="123"/>
      <c r="C130" s="124">
        <v>0</v>
      </c>
      <c r="D130" s="124">
        <v>1470</v>
      </c>
      <c r="E130" s="124">
        <v>1470</v>
      </c>
      <c r="F130" s="124">
        <v>1470</v>
      </c>
      <c r="G130" s="124">
        <v>1470</v>
      </c>
      <c r="H130" s="124">
        <v>0</v>
      </c>
      <c r="I130" s="124">
        <v>100</v>
      </c>
      <c r="J130" s="124">
        <v>100</v>
      </c>
      <c r="K130" s="124">
        <v>100</v>
      </c>
    </row>
    <row r="131" spans="1:11">
      <c r="A131" s="125" t="s">
        <v>272</v>
      </c>
      <c r="B131" s="125"/>
      <c r="C131" s="126">
        <v>0</v>
      </c>
      <c r="D131" s="126">
        <v>1470</v>
      </c>
      <c r="E131" s="126">
        <v>1470</v>
      </c>
      <c r="F131" s="126">
        <v>1470</v>
      </c>
      <c r="G131" s="126">
        <v>1470</v>
      </c>
      <c r="H131" s="126">
        <v>0</v>
      </c>
      <c r="I131" s="126">
        <v>100</v>
      </c>
      <c r="J131" s="126">
        <v>100</v>
      </c>
      <c r="K131" s="126">
        <v>100</v>
      </c>
    </row>
    <row r="132" spans="1:11">
      <c r="A132" s="90" t="s">
        <v>339</v>
      </c>
      <c r="B132" s="90"/>
      <c r="C132" s="90">
        <v>0</v>
      </c>
      <c r="D132" s="90">
        <v>1470</v>
      </c>
      <c r="E132" s="90">
        <v>1470</v>
      </c>
      <c r="F132" s="90">
        <v>1470</v>
      </c>
      <c r="G132" s="90">
        <v>1470</v>
      </c>
      <c r="H132" s="90">
        <v>0</v>
      </c>
      <c r="I132" s="90">
        <v>100</v>
      </c>
      <c r="J132" s="90">
        <v>100</v>
      </c>
      <c r="K132" s="90">
        <v>100</v>
      </c>
    </row>
    <row r="133" spans="1:11" s="92" customFormat="1">
      <c r="A133" s="136" t="s">
        <v>340</v>
      </c>
      <c r="B133" s="136"/>
      <c r="C133" s="136">
        <v>0</v>
      </c>
      <c r="D133" s="136">
        <v>330</v>
      </c>
      <c r="E133" s="136">
        <v>330</v>
      </c>
      <c r="F133" s="136">
        <v>330</v>
      </c>
      <c r="G133" s="136">
        <v>330</v>
      </c>
      <c r="H133" s="136">
        <v>0</v>
      </c>
      <c r="I133" s="136">
        <v>100</v>
      </c>
      <c r="J133" s="136">
        <v>100</v>
      </c>
      <c r="K133" s="136">
        <v>100</v>
      </c>
    </row>
    <row r="134" spans="1:11" s="92" customFormat="1">
      <c r="A134" s="136" t="s">
        <v>341</v>
      </c>
      <c r="B134" s="136"/>
      <c r="C134" s="136">
        <v>0</v>
      </c>
      <c r="D134" s="136">
        <v>1140</v>
      </c>
      <c r="E134" s="136">
        <v>1140</v>
      </c>
      <c r="F134" s="136">
        <v>1140</v>
      </c>
      <c r="G134" s="136">
        <v>1140</v>
      </c>
      <c r="H134" s="136">
        <v>0</v>
      </c>
      <c r="I134" s="136">
        <v>100</v>
      </c>
      <c r="J134" s="136">
        <v>100</v>
      </c>
      <c r="K134" s="136">
        <v>100</v>
      </c>
    </row>
    <row r="135" spans="1:11">
      <c r="A135" s="119" t="s">
        <v>352</v>
      </c>
      <c r="B135" s="119"/>
      <c r="C135" s="120">
        <v>929.06</v>
      </c>
      <c r="D135" s="120">
        <v>930</v>
      </c>
      <c r="E135" s="120">
        <v>930</v>
      </c>
      <c r="F135" s="120">
        <v>930</v>
      </c>
      <c r="G135" s="120">
        <v>930</v>
      </c>
      <c r="H135" s="120">
        <v>100.1011</v>
      </c>
      <c r="I135" s="120">
        <v>100</v>
      </c>
      <c r="J135" s="120">
        <v>100</v>
      </c>
      <c r="K135" s="120">
        <v>100</v>
      </c>
    </row>
    <row r="136" spans="1:11">
      <c r="A136" s="121" t="s">
        <v>238</v>
      </c>
      <c r="B136" s="121"/>
      <c r="C136" s="122">
        <v>929.06</v>
      </c>
      <c r="D136" s="122">
        <v>930</v>
      </c>
      <c r="E136" s="122">
        <v>930</v>
      </c>
      <c r="F136" s="122">
        <v>930</v>
      </c>
      <c r="G136" s="122">
        <v>930</v>
      </c>
      <c r="H136" s="122">
        <v>100.1011</v>
      </c>
      <c r="I136" s="122">
        <v>100</v>
      </c>
      <c r="J136" s="122">
        <v>100</v>
      </c>
      <c r="K136" s="122">
        <v>100</v>
      </c>
    </row>
    <row r="137" spans="1:11">
      <c r="A137" s="123" t="s">
        <v>241</v>
      </c>
      <c r="B137" s="123"/>
      <c r="C137" s="124">
        <v>929.06</v>
      </c>
      <c r="D137" s="124">
        <v>930</v>
      </c>
      <c r="E137" s="124">
        <v>930</v>
      </c>
      <c r="F137" s="124">
        <v>930</v>
      </c>
      <c r="G137" s="124">
        <v>930</v>
      </c>
      <c r="H137" s="124">
        <v>100.1011</v>
      </c>
      <c r="I137" s="124">
        <v>100</v>
      </c>
      <c r="J137" s="124">
        <v>100</v>
      </c>
      <c r="K137" s="124">
        <v>100</v>
      </c>
    </row>
    <row r="138" spans="1:11">
      <c r="A138" s="125" t="s">
        <v>248</v>
      </c>
      <c r="B138" s="125"/>
      <c r="C138" s="126">
        <v>929.06</v>
      </c>
      <c r="D138" s="126">
        <v>930</v>
      </c>
      <c r="E138" s="126">
        <v>930</v>
      </c>
      <c r="F138" s="126">
        <v>930</v>
      </c>
      <c r="G138" s="126">
        <v>930</v>
      </c>
      <c r="H138" s="126">
        <v>100.1011</v>
      </c>
      <c r="I138" s="126">
        <v>100</v>
      </c>
      <c r="J138" s="126">
        <v>100</v>
      </c>
      <c r="K138" s="126">
        <v>100</v>
      </c>
    </row>
    <row r="139" spans="1:11">
      <c r="A139" s="90" t="s">
        <v>339</v>
      </c>
      <c r="B139" s="90"/>
      <c r="C139" s="90">
        <v>929.06</v>
      </c>
      <c r="D139" s="90">
        <v>930</v>
      </c>
      <c r="E139" s="90">
        <v>930</v>
      </c>
      <c r="F139" s="90">
        <v>930</v>
      </c>
      <c r="G139" s="90">
        <v>930</v>
      </c>
      <c r="H139" s="90">
        <v>100.1011</v>
      </c>
      <c r="I139" s="90">
        <v>100</v>
      </c>
      <c r="J139" s="90">
        <v>100</v>
      </c>
      <c r="K139" s="90">
        <v>100</v>
      </c>
    </row>
    <row r="140" spans="1:11" s="92" customFormat="1">
      <c r="A140" s="136" t="s">
        <v>341</v>
      </c>
      <c r="B140" s="136"/>
      <c r="C140" s="136">
        <v>929.06</v>
      </c>
      <c r="D140" s="136">
        <v>930</v>
      </c>
      <c r="E140" s="136">
        <v>930</v>
      </c>
      <c r="F140" s="136">
        <v>930</v>
      </c>
      <c r="G140" s="136">
        <v>930</v>
      </c>
      <c r="H140" s="136">
        <v>100.1011</v>
      </c>
      <c r="I140" s="136">
        <v>100</v>
      </c>
      <c r="J140" s="136">
        <v>100</v>
      </c>
      <c r="K140" s="136">
        <v>100</v>
      </c>
    </row>
    <row r="141" spans="1:11">
      <c r="A141" s="119" t="s">
        <v>353</v>
      </c>
      <c r="B141" s="119"/>
      <c r="C141" s="120">
        <v>0</v>
      </c>
      <c r="D141" s="120">
        <v>1320</v>
      </c>
      <c r="E141" s="120">
        <v>0</v>
      </c>
      <c r="F141" s="120">
        <v>0</v>
      </c>
      <c r="G141" s="120">
        <v>0</v>
      </c>
      <c r="H141" s="120">
        <v>0</v>
      </c>
      <c r="I141" s="120">
        <v>0</v>
      </c>
      <c r="J141" s="120">
        <v>0</v>
      </c>
      <c r="K141" s="120">
        <v>0</v>
      </c>
    </row>
    <row r="142" spans="1:11">
      <c r="A142" s="121" t="s">
        <v>238</v>
      </c>
      <c r="B142" s="121"/>
      <c r="C142" s="122">
        <v>0</v>
      </c>
      <c r="D142" s="122">
        <v>1320</v>
      </c>
      <c r="E142" s="122">
        <v>0</v>
      </c>
      <c r="F142" s="122">
        <v>0</v>
      </c>
      <c r="G142" s="122">
        <v>0</v>
      </c>
      <c r="H142" s="122">
        <v>0</v>
      </c>
      <c r="I142" s="122">
        <v>0</v>
      </c>
      <c r="J142" s="122">
        <v>0</v>
      </c>
      <c r="K142" s="122">
        <v>0</v>
      </c>
    </row>
    <row r="143" spans="1:11">
      <c r="A143" s="123" t="s">
        <v>241</v>
      </c>
      <c r="B143" s="123"/>
      <c r="C143" s="124">
        <v>0</v>
      </c>
      <c r="D143" s="124">
        <v>1320</v>
      </c>
      <c r="E143" s="124">
        <v>0</v>
      </c>
      <c r="F143" s="124">
        <v>0</v>
      </c>
      <c r="G143" s="124">
        <v>0</v>
      </c>
      <c r="H143" s="124">
        <v>0</v>
      </c>
      <c r="I143" s="124">
        <v>0</v>
      </c>
      <c r="J143" s="124">
        <v>0</v>
      </c>
      <c r="K143" s="124">
        <v>0</v>
      </c>
    </row>
    <row r="144" spans="1:11">
      <c r="A144" s="125" t="s">
        <v>248</v>
      </c>
      <c r="B144" s="125"/>
      <c r="C144" s="126">
        <v>0</v>
      </c>
      <c r="D144" s="126">
        <v>1320</v>
      </c>
      <c r="E144" s="126">
        <v>0</v>
      </c>
      <c r="F144" s="126">
        <v>0</v>
      </c>
      <c r="G144" s="126">
        <v>0</v>
      </c>
      <c r="H144" s="126">
        <v>0</v>
      </c>
      <c r="I144" s="126">
        <v>0</v>
      </c>
      <c r="J144" s="126">
        <v>0</v>
      </c>
      <c r="K144" s="126">
        <v>0</v>
      </c>
    </row>
    <row r="145" spans="1:11">
      <c r="A145" s="90" t="s">
        <v>339</v>
      </c>
      <c r="B145" s="90"/>
      <c r="C145" s="90">
        <v>0</v>
      </c>
      <c r="D145" s="90">
        <v>390</v>
      </c>
      <c r="E145" s="90">
        <v>0</v>
      </c>
      <c r="F145" s="90">
        <v>0</v>
      </c>
      <c r="G145" s="90">
        <v>0</v>
      </c>
      <c r="H145" s="90">
        <v>0</v>
      </c>
      <c r="I145" s="90">
        <v>0</v>
      </c>
      <c r="J145" s="90">
        <v>0</v>
      </c>
      <c r="K145" s="90">
        <v>0</v>
      </c>
    </row>
    <row r="146" spans="1:11" s="92" customFormat="1">
      <c r="A146" s="136" t="s">
        <v>341</v>
      </c>
      <c r="B146" s="136"/>
      <c r="C146" s="136">
        <v>0</v>
      </c>
      <c r="D146" s="136">
        <v>390</v>
      </c>
      <c r="E146" s="136">
        <v>0</v>
      </c>
      <c r="F146" s="136">
        <v>0</v>
      </c>
      <c r="G146" s="136">
        <v>0</v>
      </c>
      <c r="H146" s="136">
        <v>0</v>
      </c>
      <c r="I146" s="136">
        <v>0</v>
      </c>
      <c r="J146" s="136">
        <v>0</v>
      </c>
      <c r="K146" s="136">
        <v>0</v>
      </c>
    </row>
    <row r="147" spans="1:11">
      <c r="A147" s="90" t="s">
        <v>354</v>
      </c>
      <c r="B147" s="90"/>
      <c r="C147" s="90">
        <v>0</v>
      </c>
      <c r="D147" s="90">
        <v>930</v>
      </c>
      <c r="E147" s="90">
        <v>0</v>
      </c>
      <c r="F147" s="90">
        <v>0</v>
      </c>
      <c r="G147" s="90">
        <v>0</v>
      </c>
      <c r="H147" s="90">
        <v>0</v>
      </c>
      <c r="I147" s="90">
        <v>0</v>
      </c>
      <c r="J147" s="90">
        <v>0</v>
      </c>
      <c r="K147" s="90">
        <v>0</v>
      </c>
    </row>
    <row r="148" spans="1:11" s="92" customFormat="1">
      <c r="A148" s="136" t="s">
        <v>355</v>
      </c>
      <c r="B148" s="136"/>
      <c r="C148" s="136">
        <v>0</v>
      </c>
      <c r="D148" s="136">
        <v>930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</row>
    <row r="149" spans="1:11">
      <c r="A149" s="119" t="s">
        <v>356</v>
      </c>
      <c r="B149" s="119"/>
      <c r="C149" s="120">
        <v>57280.76</v>
      </c>
      <c r="D149" s="120">
        <v>82870</v>
      </c>
      <c r="E149" s="120">
        <v>62440</v>
      </c>
      <c r="F149" s="120">
        <v>62440</v>
      </c>
      <c r="G149" s="120">
        <v>62440</v>
      </c>
      <c r="H149" s="120">
        <v>144.67330000000001</v>
      </c>
      <c r="I149" s="120">
        <v>75.346900000000005</v>
      </c>
      <c r="J149" s="120">
        <v>100</v>
      </c>
      <c r="K149" s="120">
        <v>100</v>
      </c>
    </row>
    <row r="150" spans="1:11">
      <c r="A150" s="121" t="s">
        <v>207</v>
      </c>
      <c r="B150" s="121"/>
      <c r="C150" s="122">
        <v>46271.95</v>
      </c>
      <c r="D150" s="122">
        <v>67110</v>
      </c>
      <c r="E150" s="122">
        <v>47110</v>
      </c>
      <c r="F150" s="122">
        <v>47110</v>
      </c>
      <c r="G150" s="122">
        <v>47110</v>
      </c>
      <c r="H150" s="122">
        <v>145.03380000000001</v>
      </c>
      <c r="I150" s="122">
        <v>70.198099999999997</v>
      </c>
      <c r="J150" s="122">
        <v>100</v>
      </c>
      <c r="K150" s="122">
        <v>100</v>
      </c>
    </row>
    <row r="151" spans="1:11">
      <c r="A151" s="123" t="s">
        <v>208</v>
      </c>
      <c r="B151" s="123"/>
      <c r="C151" s="124">
        <v>0</v>
      </c>
      <c r="D151" s="124">
        <v>20000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  <c r="J151" s="124">
        <v>0</v>
      </c>
      <c r="K151" s="124">
        <v>0</v>
      </c>
    </row>
    <row r="152" spans="1:11">
      <c r="A152" s="125" t="s">
        <v>218</v>
      </c>
      <c r="B152" s="125"/>
      <c r="C152" s="126">
        <v>0</v>
      </c>
      <c r="D152" s="126">
        <v>20000</v>
      </c>
      <c r="E152" s="126">
        <v>0</v>
      </c>
      <c r="F152" s="126">
        <v>0</v>
      </c>
      <c r="G152" s="126">
        <v>0</v>
      </c>
      <c r="H152" s="126">
        <v>0</v>
      </c>
      <c r="I152" s="126">
        <v>0</v>
      </c>
      <c r="J152" s="126">
        <v>0</v>
      </c>
      <c r="K152" s="126">
        <v>0</v>
      </c>
    </row>
    <row r="153" spans="1:11">
      <c r="A153" s="90" t="s">
        <v>354</v>
      </c>
      <c r="B153" s="90"/>
      <c r="C153" s="90">
        <v>0</v>
      </c>
      <c r="D153" s="90">
        <v>20000</v>
      </c>
      <c r="E153" s="90">
        <v>0</v>
      </c>
      <c r="F153" s="90">
        <v>0</v>
      </c>
      <c r="G153" s="90">
        <v>0</v>
      </c>
      <c r="H153" s="90">
        <v>0</v>
      </c>
      <c r="I153" s="90">
        <v>0</v>
      </c>
      <c r="J153" s="90">
        <v>0</v>
      </c>
      <c r="K153" s="90">
        <v>0</v>
      </c>
    </row>
    <row r="154" spans="1:11" s="92" customFormat="1">
      <c r="A154" s="136" t="s">
        <v>355</v>
      </c>
      <c r="B154" s="136"/>
      <c r="C154" s="136">
        <v>0</v>
      </c>
      <c r="D154" s="136">
        <v>20000</v>
      </c>
      <c r="E154" s="136">
        <v>0</v>
      </c>
      <c r="F154" s="136">
        <v>0</v>
      </c>
      <c r="G154" s="136">
        <v>0</v>
      </c>
      <c r="H154" s="136">
        <v>0</v>
      </c>
      <c r="I154" s="136">
        <v>0</v>
      </c>
      <c r="J154" s="136">
        <v>0</v>
      </c>
      <c r="K154" s="136">
        <v>0</v>
      </c>
    </row>
    <row r="155" spans="1:11">
      <c r="A155" s="123" t="s">
        <v>219</v>
      </c>
      <c r="B155" s="123"/>
      <c r="C155" s="124">
        <v>46271.95</v>
      </c>
      <c r="D155" s="124">
        <v>47110</v>
      </c>
      <c r="E155" s="124">
        <v>47110</v>
      </c>
      <c r="F155" s="124">
        <v>47110</v>
      </c>
      <c r="G155" s="124">
        <v>47110</v>
      </c>
      <c r="H155" s="124">
        <v>101.8111</v>
      </c>
      <c r="I155" s="124">
        <v>100</v>
      </c>
      <c r="J155" s="124">
        <v>100</v>
      </c>
      <c r="K155" s="124">
        <v>100</v>
      </c>
    </row>
    <row r="156" spans="1:11">
      <c r="A156" s="90" t="s">
        <v>354</v>
      </c>
      <c r="B156" s="90"/>
      <c r="C156" s="90">
        <v>46271.95</v>
      </c>
      <c r="D156" s="90">
        <v>47110</v>
      </c>
      <c r="E156" s="90">
        <v>47110</v>
      </c>
      <c r="F156" s="90">
        <v>47110</v>
      </c>
      <c r="G156" s="90">
        <v>47110</v>
      </c>
      <c r="H156" s="90">
        <v>101.8111</v>
      </c>
      <c r="I156" s="90">
        <v>100</v>
      </c>
      <c r="J156" s="90">
        <v>100</v>
      </c>
      <c r="K156" s="90">
        <v>100</v>
      </c>
    </row>
    <row r="157" spans="1:11" s="92" customFormat="1">
      <c r="A157" s="136" t="s">
        <v>355</v>
      </c>
      <c r="B157" s="136"/>
      <c r="C157" s="136">
        <v>46271.95</v>
      </c>
      <c r="D157" s="136">
        <v>47110</v>
      </c>
      <c r="E157" s="136">
        <v>47110</v>
      </c>
      <c r="F157" s="136">
        <v>47110</v>
      </c>
      <c r="G157" s="136">
        <v>47110</v>
      </c>
      <c r="H157" s="136">
        <v>101.8111</v>
      </c>
      <c r="I157" s="136">
        <v>100</v>
      </c>
      <c r="J157" s="136">
        <v>100</v>
      </c>
      <c r="K157" s="136">
        <v>100</v>
      </c>
    </row>
    <row r="158" spans="1:11">
      <c r="A158" s="121" t="s">
        <v>232</v>
      </c>
      <c r="B158" s="121"/>
      <c r="C158" s="122">
        <v>827.94</v>
      </c>
      <c r="D158" s="122">
        <v>630</v>
      </c>
      <c r="E158" s="122">
        <v>200</v>
      </c>
      <c r="F158" s="122">
        <v>200</v>
      </c>
      <c r="G158" s="122">
        <v>200</v>
      </c>
      <c r="H158" s="122">
        <v>76.092399999999998</v>
      </c>
      <c r="I158" s="122">
        <v>31.745999999999999</v>
      </c>
      <c r="J158" s="122">
        <v>100</v>
      </c>
      <c r="K158" s="122">
        <v>100</v>
      </c>
    </row>
    <row r="159" spans="1:11">
      <c r="A159" s="123" t="s">
        <v>236</v>
      </c>
      <c r="B159" s="123"/>
      <c r="C159" s="124">
        <v>827.94</v>
      </c>
      <c r="D159" s="124">
        <v>630</v>
      </c>
      <c r="E159" s="124">
        <v>200</v>
      </c>
      <c r="F159" s="124">
        <v>200</v>
      </c>
      <c r="G159" s="124">
        <v>200</v>
      </c>
      <c r="H159" s="124">
        <v>76.092399999999998</v>
      </c>
      <c r="I159" s="124">
        <v>31.745999999999999</v>
      </c>
      <c r="J159" s="124">
        <v>100</v>
      </c>
      <c r="K159" s="124">
        <v>100</v>
      </c>
    </row>
    <row r="160" spans="1:11">
      <c r="A160" s="125" t="s">
        <v>237</v>
      </c>
      <c r="B160" s="125"/>
      <c r="C160" s="126">
        <v>827.94</v>
      </c>
      <c r="D160" s="126">
        <v>630</v>
      </c>
      <c r="E160" s="126">
        <v>200</v>
      </c>
      <c r="F160" s="126">
        <v>200</v>
      </c>
      <c r="G160" s="126">
        <v>200</v>
      </c>
      <c r="H160" s="126">
        <v>76.092399999999998</v>
      </c>
      <c r="I160" s="126">
        <v>31.745999999999999</v>
      </c>
      <c r="J160" s="126">
        <v>100</v>
      </c>
      <c r="K160" s="126">
        <v>100</v>
      </c>
    </row>
    <row r="161" spans="1:11">
      <c r="A161" s="90" t="s">
        <v>354</v>
      </c>
      <c r="B161" s="90"/>
      <c r="C161" s="90">
        <v>827.94</v>
      </c>
      <c r="D161" s="90">
        <v>630</v>
      </c>
      <c r="E161" s="90">
        <v>200</v>
      </c>
      <c r="F161" s="90">
        <v>200</v>
      </c>
      <c r="G161" s="90">
        <v>200</v>
      </c>
      <c r="H161" s="90">
        <v>76.092399999999998</v>
      </c>
      <c r="I161" s="90">
        <v>31.745999999999999</v>
      </c>
      <c r="J161" s="90">
        <v>100</v>
      </c>
      <c r="K161" s="90">
        <v>100</v>
      </c>
    </row>
    <row r="162" spans="1:11" s="92" customFormat="1">
      <c r="A162" s="136" t="s">
        <v>355</v>
      </c>
      <c r="B162" s="136"/>
      <c r="C162" s="136">
        <v>827.94</v>
      </c>
      <c r="D162" s="136">
        <v>630</v>
      </c>
      <c r="E162" s="136">
        <v>200</v>
      </c>
      <c r="F162" s="136">
        <v>200</v>
      </c>
      <c r="G162" s="136">
        <v>200</v>
      </c>
      <c r="H162" s="136">
        <v>76.092399999999998</v>
      </c>
      <c r="I162" s="136">
        <v>31.745999999999999</v>
      </c>
      <c r="J162" s="136">
        <v>100</v>
      </c>
      <c r="K162" s="136">
        <v>100</v>
      </c>
    </row>
    <row r="163" spans="1:11">
      <c r="A163" s="121" t="s">
        <v>238</v>
      </c>
      <c r="B163" s="121"/>
      <c r="C163" s="122">
        <v>6281.47</v>
      </c>
      <c r="D163" s="122">
        <v>13270</v>
      </c>
      <c r="E163" s="122">
        <v>13270</v>
      </c>
      <c r="F163" s="122">
        <v>13270</v>
      </c>
      <c r="G163" s="122">
        <v>13270</v>
      </c>
      <c r="H163" s="122">
        <v>211.25620000000001</v>
      </c>
      <c r="I163" s="122">
        <v>100</v>
      </c>
      <c r="J163" s="122">
        <v>100</v>
      </c>
      <c r="K163" s="122">
        <v>100</v>
      </c>
    </row>
    <row r="164" spans="1:11">
      <c r="A164" s="123" t="s">
        <v>241</v>
      </c>
      <c r="B164" s="123"/>
      <c r="C164" s="124">
        <v>6281.47</v>
      </c>
      <c r="D164" s="124">
        <v>13270</v>
      </c>
      <c r="E164" s="124">
        <v>13270</v>
      </c>
      <c r="F164" s="124">
        <v>13270</v>
      </c>
      <c r="G164" s="124">
        <v>13270</v>
      </c>
      <c r="H164" s="124">
        <v>211.25620000000001</v>
      </c>
      <c r="I164" s="124">
        <v>100</v>
      </c>
      <c r="J164" s="124">
        <v>100</v>
      </c>
      <c r="K164" s="124">
        <v>100</v>
      </c>
    </row>
    <row r="165" spans="1:11">
      <c r="A165" s="125" t="s">
        <v>248</v>
      </c>
      <c r="B165" s="125"/>
      <c r="C165" s="126">
        <v>6281.47</v>
      </c>
      <c r="D165" s="126">
        <v>13270</v>
      </c>
      <c r="E165" s="126">
        <v>13270</v>
      </c>
      <c r="F165" s="126">
        <v>13270</v>
      </c>
      <c r="G165" s="126">
        <v>13270</v>
      </c>
      <c r="H165" s="126">
        <v>211.25620000000001</v>
      </c>
      <c r="I165" s="126">
        <v>100</v>
      </c>
      <c r="J165" s="126">
        <v>100</v>
      </c>
      <c r="K165" s="126">
        <v>100</v>
      </c>
    </row>
    <row r="166" spans="1:11">
      <c r="A166" s="90" t="s">
        <v>354</v>
      </c>
      <c r="B166" s="90"/>
      <c r="C166" s="90">
        <v>6281.47</v>
      </c>
      <c r="D166" s="90">
        <v>13270</v>
      </c>
      <c r="E166" s="90">
        <v>13270</v>
      </c>
      <c r="F166" s="90">
        <v>13270</v>
      </c>
      <c r="G166" s="90">
        <v>13270</v>
      </c>
      <c r="H166" s="90">
        <v>211.25620000000001</v>
      </c>
      <c r="I166" s="90">
        <v>100</v>
      </c>
      <c r="J166" s="90">
        <v>100</v>
      </c>
      <c r="K166" s="90">
        <v>100</v>
      </c>
    </row>
    <row r="167" spans="1:11" s="92" customFormat="1">
      <c r="A167" s="136" t="s">
        <v>355</v>
      </c>
      <c r="B167" s="136"/>
      <c r="C167" s="136">
        <v>6281.47</v>
      </c>
      <c r="D167" s="136">
        <v>13270</v>
      </c>
      <c r="E167" s="136">
        <v>13270</v>
      </c>
      <c r="F167" s="136">
        <v>13270</v>
      </c>
      <c r="G167" s="136">
        <v>13270</v>
      </c>
      <c r="H167" s="136">
        <v>211.25620000000001</v>
      </c>
      <c r="I167" s="136">
        <v>100</v>
      </c>
      <c r="J167" s="136">
        <v>100</v>
      </c>
      <c r="K167" s="136">
        <v>100</v>
      </c>
    </row>
    <row r="168" spans="1:11">
      <c r="A168" s="121" t="s">
        <v>270</v>
      </c>
      <c r="B168" s="121"/>
      <c r="C168" s="122">
        <v>3899.4</v>
      </c>
      <c r="D168" s="122">
        <v>1860</v>
      </c>
      <c r="E168" s="122">
        <v>1860</v>
      </c>
      <c r="F168" s="122">
        <v>1860</v>
      </c>
      <c r="G168" s="122">
        <v>1860</v>
      </c>
      <c r="H168" s="122">
        <v>47.699599999999997</v>
      </c>
      <c r="I168" s="122">
        <v>100</v>
      </c>
      <c r="J168" s="122">
        <v>100</v>
      </c>
      <c r="K168" s="122">
        <v>100</v>
      </c>
    </row>
    <row r="169" spans="1:11">
      <c r="A169" s="123" t="s">
        <v>271</v>
      </c>
      <c r="B169" s="123"/>
      <c r="C169" s="124">
        <v>3899.4</v>
      </c>
      <c r="D169" s="124">
        <v>1860</v>
      </c>
      <c r="E169" s="124">
        <v>1860</v>
      </c>
      <c r="F169" s="124">
        <v>1860</v>
      </c>
      <c r="G169" s="124">
        <v>1860</v>
      </c>
      <c r="H169" s="124">
        <v>47.699599999999997</v>
      </c>
      <c r="I169" s="124">
        <v>100</v>
      </c>
      <c r="J169" s="124">
        <v>100</v>
      </c>
      <c r="K169" s="124">
        <v>100</v>
      </c>
    </row>
    <row r="170" spans="1:11">
      <c r="A170" s="125" t="s">
        <v>272</v>
      </c>
      <c r="B170" s="125"/>
      <c r="C170" s="126">
        <v>3899.4</v>
      </c>
      <c r="D170" s="126">
        <v>1860</v>
      </c>
      <c r="E170" s="126">
        <v>1860</v>
      </c>
      <c r="F170" s="126">
        <v>1860</v>
      </c>
      <c r="G170" s="126">
        <v>1860</v>
      </c>
      <c r="H170" s="126">
        <v>47.699599999999997</v>
      </c>
      <c r="I170" s="126">
        <v>100</v>
      </c>
      <c r="J170" s="126">
        <v>100</v>
      </c>
      <c r="K170" s="126">
        <v>100</v>
      </c>
    </row>
    <row r="171" spans="1:11">
      <c r="A171" s="90" t="s">
        <v>354</v>
      </c>
      <c r="B171" s="90"/>
      <c r="C171" s="90">
        <v>3899.4</v>
      </c>
      <c r="D171" s="90">
        <v>1860</v>
      </c>
      <c r="E171" s="90">
        <v>1860</v>
      </c>
      <c r="F171" s="90">
        <v>1860</v>
      </c>
      <c r="G171" s="90">
        <v>1860</v>
      </c>
      <c r="H171" s="90">
        <v>47.699599999999997</v>
      </c>
      <c r="I171" s="90">
        <v>100</v>
      </c>
      <c r="J171" s="90">
        <v>100</v>
      </c>
      <c r="K171" s="90">
        <v>100</v>
      </c>
    </row>
    <row r="172" spans="1:11" s="92" customFormat="1">
      <c r="A172" s="136" t="s">
        <v>355</v>
      </c>
      <c r="B172" s="136"/>
      <c r="C172" s="136">
        <v>3899.4</v>
      </c>
      <c r="D172" s="136">
        <v>1860</v>
      </c>
      <c r="E172" s="136">
        <v>1860</v>
      </c>
      <c r="F172" s="136">
        <v>1860</v>
      </c>
      <c r="G172" s="136">
        <v>1860</v>
      </c>
      <c r="H172" s="136">
        <v>47.699599999999997</v>
      </c>
      <c r="I172" s="136">
        <v>100</v>
      </c>
      <c r="J172" s="136">
        <v>100</v>
      </c>
      <c r="K172" s="136">
        <v>100</v>
      </c>
    </row>
    <row r="173" spans="1:11">
      <c r="A173" s="119" t="s">
        <v>357</v>
      </c>
      <c r="B173" s="119"/>
      <c r="C173" s="120">
        <v>0</v>
      </c>
      <c r="D173" s="120">
        <v>0</v>
      </c>
      <c r="E173" s="120">
        <v>0</v>
      </c>
      <c r="F173" s="120">
        <v>0</v>
      </c>
      <c r="G173" s="120">
        <v>0</v>
      </c>
      <c r="H173" s="120">
        <v>0</v>
      </c>
      <c r="I173" s="120">
        <v>0</v>
      </c>
      <c r="J173" s="120">
        <v>0</v>
      </c>
      <c r="K173" s="120">
        <v>0</v>
      </c>
    </row>
    <row r="174" spans="1:11">
      <c r="A174" s="121" t="s">
        <v>207</v>
      </c>
      <c r="B174" s="121"/>
      <c r="C174" s="122">
        <v>0</v>
      </c>
      <c r="D174" s="122">
        <v>0</v>
      </c>
      <c r="E174" s="122">
        <v>0</v>
      </c>
      <c r="F174" s="122">
        <v>0</v>
      </c>
      <c r="G174" s="122">
        <v>0</v>
      </c>
      <c r="H174" s="122">
        <v>0</v>
      </c>
      <c r="I174" s="122">
        <v>0</v>
      </c>
      <c r="J174" s="122">
        <v>0</v>
      </c>
      <c r="K174" s="122">
        <v>0</v>
      </c>
    </row>
    <row r="175" spans="1:11">
      <c r="A175" s="123" t="s">
        <v>219</v>
      </c>
      <c r="B175" s="123"/>
      <c r="C175" s="124">
        <v>0</v>
      </c>
      <c r="D175" s="124">
        <v>0</v>
      </c>
      <c r="E175" s="124">
        <v>0</v>
      </c>
      <c r="F175" s="124">
        <v>0</v>
      </c>
      <c r="G175" s="124">
        <v>0</v>
      </c>
      <c r="H175" s="124">
        <v>0</v>
      </c>
      <c r="I175" s="124">
        <v>0</v>
      </c>
      <c r="J175" s="124">
        <v>0</v>
      </c>
      <c r="K175" s="124">
        <v>0</v>
      </c>
    </row>
    <row r="176" spans="1:11">
      <c r="A176" s="90" t="s">
        <v>354</v>
      </c>
      <c r="B176" s="90"/>
      <c r="C176" s="90">
        <v>0</v>
      </c>
      <c r="D176" s="90">
        <v>0</v>
      </c>
      <c r="E176" s="90">
        <v>0</v>
      </c>
      <c r="F176" s="90">
        <v>0</v>
      </c>
      <c r="G176" s="90">
        <v>0</v>
      </c>
      <c r="H176" s="90">
        <v>0</v>
      </c>
      <c r="I176" s="90">
        <v>0</v>
      </c>
      <c r="J176" s="90">
        <v>0</v>
      </c>
      <c r="K176" s="90">
        <v>0</v>
      </c>
    </row>
    <row r="177" spans="1:11" s="92" customFormat="1">
      <c r="A177" s="136" t="s">
        <v>358</v>
      </c>
      <c r="B177" s="136"/>
      <c r="C177" s="136">
        <v>0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</row>
    <row r="178" spans="1:11">
      <c r="A178" s="119" t="s">
        <v>359</v>
      </c>
      <c r="B178" s="119"/>
      <c r="C178" s="120">
        <v>56531.72</v>
      </c>
      <c r="D178" s="120">
        <v>0</v>
      </c>
      <c r="E178" s="120">
        <v>100150</v>
      </c>
      <c r="F178" s="120">
        <v>100150</v>
      </c>
      <c r="G178" s="120">
        <v>100150</v>
      </c>
      <c r="H178" s="120">
        <v>0</v>
      </c>
      <c r="I178" s="120">
        <v>0</v>
      </c>
      <c r="J178" s="120">
        <v>100</v>
      </c>
      <c r="K178" s="120">
        <v>100</v>
      </c>
    </row>
    <row r="179" spans="1:11">
      <c r="A179" s="121" t="s">
        <v>207</v>
      </c>
      <c r="B179" s="121"/>
      <c r="C179" s="122">
        <v>56531.72</v>
      </c>
      <c r="D179" s="122">
        <v>0</v>
      </c>
      <c r="E179" s="122">
        <v>15020</v>
      </c>
      <c r="F179" s="122">
        <v>15020</v>
      </c>
      <c r="G179" s="122">
        <v>15020</v>
      </c>
      <c r="H179" s="122">
        <v>0</v>
      </c>
      <c r="I179" s="122">
        <v>0</v>
      </c>
      <c r="J179" s="122">
        <v>100</v>
      </c>
      <c r="K179" s="122">
        <v>100</v>
      </c>
    </row>
    <row r="180" spans="1:11">
      <c r="A180" s="123" t="s">
        <v>208</v>
      </c>
      <c r="B180" s="123"/>
      <c r="C180" s="124">
        <v>9827.7000000000007</v>
      </c>
      <c r="D180" s="124">
        <v>0</v>
      </c>
      <c r="E180" s="124">
        <v>15020</v>
      </c>
      <c r="F180" s="124">
        <v>15020</v>
      </c>
      <c r="G180" s="124">
        <v>15020</v>
      </c>
      <c r="H180" s="124">
        <v>0</v>
      </c>
      <c r="I180" s="124">
        <v>0</v>
      </c>
      <c r="J180" s="124">
        <v>100</v>
      </c>
      <c r="K180" s="124">
        <v>100</v>
      </c>
    </row>
    <row r="181" spans="1:11">
      <c r="A181" s="125" t="s">
        <v>218</v>
      </c>
      <c r="B181" s="125"/>
      <c r="C181" s="126">
        <v>9827.7000000000007</v>
      </c>
      <c r="D181" s="126">
        <v>0</v>
      </c>
      <c r="E181" s="126">
        <v>15020</v>
      </c>
      <c r="F181" s="126">
        <v>15020</v>
      </c>
      <c r="G181" s="126">
        <v>15020</v>
      </c>
      <c r="H181" s="126">
        <v>0</v>
      </c>
      <c r="I181" s="126">
        <v>0</v>
      </c>
      <c r="J181" s="126">
        <v>100</v>
      </c>
      <c r="K181" s="126">
        <v>100</v>
      </c>
    </row>
    <row r="182" spans="1:11">
      <c r="A182" s="90" t="s">
        <v>339</v>
      </c>
      <c r="B182" s="90"/>
      <c r="C182" s="90">
        <v>9827.7000000000007</v>
      </c>
      <c r="D182" s="90">
        <v>0</v>
      </c>
      <c r="E182" s="90">
        <v>15020</v>
      </c>
      <c r="F182" s="90">
        <v>15020</v>
      </c>
      <c r="G182" s="90">
        <v>15020</v>
      </c>
      <c r="H182" s="90">
        <v>0</v>
      </c>
      <c r="I182" s="90">
        <v>0</v>
      </c>
      <c r="J182" s="90">
        <v>100</v>
      </c>
      <c r="K182" s="90">
        <v>100</v>
      </c>
    </row>
    <row r="183" spans="1:11" s="92" customFormat="1">
      <c r="A183" s="136" t="s">
        <v>340</v>
      </c>
      <c r="B183" s="136"/>
      <c r="C183" s="136">
        <v>9827.7000000000007</v>
      </c>
      <c r="D183" s="136">
        <v>0</v>
      </c>
      <c r="E183" s="136">
        <v>15020</v>
      </c>
      <c r="F183" s="136">
        <v>15020</v>
      </c>
      <c r="G183" s="136">
        <v>15020</v>
      </c>
      <c r="H183" s="136">
        <v>0</v>
      </c>
      <c r="I183" s="136">
        <v>0</v>
      </c>
      <c r="J183" s="136">
        <v>100</v>
      </c>
      <c r="K183" s="136">
        <v>100</v>
      </c>
    </row>
    <row r="184" spans="1:11">
      <c r="A184" s="123" t="s">
        <v>360</v>
      </c>
      <c r="B184" s="123"/>
      <c r="C184" s="124">
        <v>36050.879999999997</v>
      </c>
      <c r="D184" s="124">
        <v>0</v>
      </c>
      <c r="E184" s="124">
        <v>0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</row>
    <row r="185" spans="1:11">
      <c r="A185" s="125" t="s">
        <v>361</v>
      </c>
      <c r="B185" s="125"/>
      <c r="C185" s="126">
        <v>36050.879999999997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</row>
    <row r="186" spans="1:11">
      <c r="A186" s="90" t="s">
        <v>339</v>
      </c>
      <c r="B186" s="90"/>
      <c r="C186" s="90">
        <v>36050.879999999997</v>
      </c>
      <c r="D186" s="90">
        <v>0</v>
      </c>
      <c r="E186" s="90">
        <v>0</v>
      </c>
      <c r="F186" s="90">
        <v>0</v>
      </c>
      <c r="G186" s="90">
        <v>0</v>
      </c>
      <c r="H186" s="90">
        <v>0</v>
      </c>
      <c r="I186" s="90">
        <v>0</v>
      </c>
      <c r="J186" s="90">
        <v>0</v>
      </c>
      <c r="K186" s="90">
        <v>0</v>
      </c>
    </row>
    <row r="187" spans="1:11" s="92" customFormat="1">
      <c r="A187" s="136" t="s">
        <v>340</v>
      </c>
      <c r="B187" s="136"/>
      <c r="C187" s="136">
        <v>32284.74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</row>
    <row r="188" spans="1:11" s="92" customFormat="1">
      <c r="A188" s="136" t="s">
        <v>341</v>
      </c>
      <c r="B188" s="136"/>
      <c r="C188" s="136">
        <v>3766.14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</row>
    <row r="189" spans="1:11">
      <c r="A189" s="123" t="s">
        <v>362</v>
      </c>
      <c r="B189" s="123"/>
      <c r="C189" s="124">
        <v>10653.14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</row>
    <row r="190" spans="1:11">
      <c r="A190" s="125" t="s">
        <v>363</v>
      </c>
      <c r="B190" s="125"/>
      <c r="C190" s="126">
        <v>10653.14</v>
      </c>
      <c r="D190" s="126">
        <v>0</v>
      </c>
      <c r="E190" s="126">
        <v>0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</row>
    <row r="191" spans="1:11">
      <c r="A191" s="90" t="s">
        <v>339</v>
      </c>
      <c r="B191" s="90"/>
      <c r="C191" s="90">
        <v>10653.14</v>
      </c>
      <c r="D191" s="90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v>0</v>
      </c>
      <c r="K191" s="90">
        <v>0</v>
      </c>
    </row>
    <row r="192" spans="1:11" s="92" customFormat="1">
      <c r="A192" s="136" t="s">
        <v>340</v>
      </c>
      <c r="B192" s="136"/>
      <c r="C192" s="136">
        <v>10653.14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</row>
    <row r="193" spans="1:11">
      <c r="A193" s="121" t="s">
        <v>238</v>
      </c>
      <c r="B193" s="121"/>
      <c r="C193" s="122">
        <v>0</v>
      </c>
      <c r="D193" s="122">
        <v>0</v>
      </c>
      <c r="E193" s="122">
        <v>85130</v>
      </c>
      <c r="F193" s="122">
        <v>85130</v>
      </c>
      <c r="G193" s="122">
        <v>85130</v>
      </c>
      <c r="H193" s="122">
        <v>0</v>
      </c>
      <c r="I193" s="122">
        <v>0</v>
      </c>
      <c r="J193" s="122">
        <v>100</v>
      </c>
      <c r="K193" s="122">
        <v>100</v>
      </c>
    </row>
    <row r="194" spans="1:11">
      <c r="A194" s="123" t="s">
        <v>241</v>
      </c>
      <c r="B194" s="123"/>
      <c r="C194" s="124">
        <v>0</v>
      </c>
      <c r="D194" s="124">
        <v>0</v>
      </c>
      <c r="E194" s="124">
        <v>85130</v>
      </c>
      <c r="F194" s="124">
        <v>85130</v>
      </c>
      <c r="G194" s="124">
        <v>85130</v>
      </c>
      <c r="H194" s="124">
        <v>0</v>
      </c>
      <c r="I194" s="124">
        <v>0</v>
      </c>
      <c r="J194" s="124">
        <v>100</v>
      </c>
      <c r="K194" s="124">
        <v>100</v>
      </c>
    </row>
    <row r="195" spans="1:11">
      <c r="A195" s="125" t="s">
        <v>248</v>
      </c>
      <c r="B195" s="125"/>
      <c r="C195" s="126">
        <v>0</v>
      </c>
      <c r="D195" s="126">
        <v>0</v>
      </c>
      <c r="E195" s="126">
        <v>10853</v>
      </c>
      <c r="F195" s="126">
        <v>10853</v>
      </c>
      <c r="G195" s="126">
        <v>10853</v>
      </c>
      <c r="H195" s="126">
        <v>0</v>
      </c>
      <c r="I195" s="126">
        <v>0</v>
      </c>
      <c r="J195" s="126">
        <v>100</v>
      </c>
      <c r="K195" s="126">
        <v>100</v>
      </c>
    </row>
    <row r="196" spans="1:11">
      <c r="A196" s="90" t="s">
        <v>339</v>
      </c>
      <c r="B196" s="90"/>
      <c r="C196" s="90">
        <v>0</v>
      </c>
      <c r="D196" s="90">
        <v>0</v>
      </c>
      <c r="E196" s="90">
        <v>10853</v>
      </c>
      <c r="F196" s="90">
        <v>10853</v>
      </c>
      <c r="G196" s="90">
        <v>10853</v>
      </c>
      <c r="H196" s="90">
        <v>0</v>
      </c>
      <c r="I196" s="90">
        <v>0</v>
      </c>
      <c r="J196" s="90">
        <v>100</v>
      </c>
      <c r="K196" s="90">
        <v>100</v>
      </c>
    </row>
    <row r="197" spans="1:11" s="92" customFormat="1">
      <c r="A197" s="136" t="s">
        <v>340</v>
      </c>
      <c r="B197" s="136"/>
      <c r="C197" s="136">
        <v>0</v>
      </c>
      <c r="D197" s="136">
        <v>0</v>
      </c>
      <c r="E197" s="136">
        <v>10853</v>
      </c>
      <c r="F197" s="136">
        <v>10853</v>
      </c>
      <c r="G197" s="136">
        <v>10853</v>
      </c>
      <c r="H197" s="136">
        <v>0</v>
      </c>
      <c r="I197" s="136">
        <v>0</v>
      </c>
      <c r="J197" s="136">
        <v>100</v>
      </c>
      <c r="K197" s="136">
        <v>100</v>
      </c>
    </row>
    <row r="198" spans="1:11">
      <c r="A198" s="125" t="s">
        <v>253</v>
      </c>
      <c r="B198" s="125"/>
      <c r="C198" s="126">
        <v>0</v>
      </c>
      <c r="D198" s="126">
        <v>0</v>
      </c>
      <c r="E198" s="126">
        <v>74277</v>
      </c>
      <c r="F198" s="126">
        <v>74277</v>
      </c>
      <c r="G198" s="126">
        <v>74277</v>
      </c>
      <c r="H198" s="126">
        <v>0</v>
      </c>
      <c r="I198" s="126">
        <v>0</v>
      </c>
      <c r="J198" s="126">
        <v>100</v>
      </c>
      <c r="K198" s="126">
        <v>100</v>
      </c>
    </row>
    <row r="199" spans="1:11">
      <c r="A199" s="90" t="s">
        <v>339</v>
      </c>
      <c r="B199" s="90"/>
      <c r="C199" s="90">
        <v>0</v>
      </c>
      <c r="D199" s="90">
        <v>0</v>
      </c>
      <c r="E199" s="90">
        <v>74277</v>
      </c>
      <c r="F199" s="90">
        <v>74277</v>
      </c>
      <c r="G199" s="90">
        <v>74277</v>
      </c>
      <c r="H199" s="90">
        <v>0</v>
      </c>
      <c r="I199" s="90">
        <v>0</v>
      </c>
      <c r="J199" s="90">
        <v>100</v>
      </c>
      <c r="K199" s="90">
        <v>100</v>
      </c>
    </row>
    <row r="200" spans="1:11" s="92" customFormat="1">
      <c r="A200" s="136" t="s">
        <v>340</v>
      </c>
      <c r="B200" s="136"/>
      <c r="C200" s="136">
        <v>0</v>
      </c>
      <c r="D200" s="136">
        <v>0</v>
      </c>
      <c r="E200" s="136">
        <v>69727</v>
      </c>
      <c r="F200" s="136">
        <v>69727</v>
      </c>
      <c r="G200" s="136">
        <v>69727</v>
      </c>
      <c r="H200" s="136">
        <v>0</v>
      </c>
      <c r="I200" s="136">
        <v>0</v>
      </c>
      <c r="J200" s="136">
        <v>100</v>
      </c>
      <c r="K200" s="136">
        <v>100</v>
      </c>
    </row>
    <row r="201" spans="1:11" s="92" customFormat="1">
      <c r="A201" s="136" t="s">
        <v>341</v>
      </c>
      <c r="B201" s="136"/>
      <c r="C201" s="136">
        <v>0</v>
      </c>
      <c r="D201" s="136">
        <v>0</v>
      </c>
      <c r="E201" s="136">
        <v>4550</v>
      </c>
      <c r="F201" s="136">
        <v>4550</v>
      </c>
      <c r="G201" s="136">
        <v>4550</v>
      </c>
      <c r="H201" s="136">
        <v>0</v>
      </c>
      <c r="I201" s="136">
        <v>0</v>
      </c>
      <c r="J201" s="136">
        <v>100</v>
      </c>
      <c r="K201" s="136">
        <v>100</v>
      </c>
    </row>
    <row r="202" spans="1:11">
      <c r="A202" s="119" t="s">
        <v>364</v>
      </c>
      <c r="B202" s="119"/>
      <c r="C202" s="120">
        <v>0</v>
      </c>
      <c r="D202" s="120">
        <v>14560</v>
      </c>
      <c r="E202" s="120">
        <v>0</v>
      </c>
      <c r="F202" s="120">
        <v>0</v>
      </c>
      <c r="G202" s="120">
        <v>0</v>
      </c>
      <c r="H202" s="120">
        <v>0</v>
      </c>
      <c r="I202" s="120">
        <v>0</v>
      </c>
      <c r="J202" s="120">
        <v>0</v>
      </c>
      <c r="K202" s="120">
        <v>0</v>
      </c>
    </row>
    <row r="203" spans="1:11">
      <c r="A203" s="121" t="s">
        <v>238</v>
      </c>
      <c r="B203" s="121"/>
      <c r="C203" s="122">
        <v>0</v>
      </c>
      <c r="D203" s="122">
        <v>14560</v>
      </c>
      <c r="E203" s="122">
        <v>0</v>
      </c>
      <c r="F203" s="122">
        <v>0</v>
      </c>
      <c r="G203" s="122">
        <v>0</v>
      </c>
      <c r="H203" s="122">
        <v>0</v>
      </c>
      <c r="I203" s="122">
        <v>0</v>
      </c>
      <c r="J203" s="122">
        <v>0</v>
      </c>
      <c r="K203" s="122">
        <v>0</v>
      </c>
    </row>
    <row r="204" spans="1:11">
      <c r="A204" s="123" t="s">
        <v>241</v>
      </c>
      <c r="B204" s="123"/>
      <c r="C204" s="124">
        <v>0</v>
      </c>
      <c r="D204" s="124">
        <v>14560</v>
      </c>
      <c r="E204" s="124">
        <v>0</v>
      </c>
      <c r="F204" s="124">
        <v>0</v>
      </c>
      <c r="G204" s="124">
        <v>0</v>
      </c>
      <c r="H204" s="124">
        <v>0</v>
      </c>
      <c r="I204" s="124">
        <v>0</v>
      </c>
      <c r="J204" s="124">
        <v>0</v>
      </c>
      <c r="K204" s="124">
        <v>0</v>
      </c>
    </row>
    <row r="205" spans="1:11">
      <c r="A205" s="125" t="s">
        <v>253</v>
      </c>
      <c r="B205" s="125"/>
      <c r="C205" s="126">
        <v>0</v>
      </c>
      <c r="D205" s="126">
        <v>14560</v>
      </c>
      <c r="E205" s="126">
        <v>0</v>
      </c>
      <c r="F205" s="126">
        <v>0</v>
      </c>
      <c r="G205" s="126">
        <v>0</v>
      </c>
      <c r="H205" s="126">
        <v>0</v>
      </c>
      <c r="I205" s="126">
        <v>0</v>
      </c>
      <c r="J205" s="126">
        <v>0</v>
      </c>
      <c r="K205" s="126">
        <v>0</v>
      </c>
    </row>
    <row r="206" spans="1:11">
      <c r="A206" s="90" t="s">
        <v>339</v>
      </c>
      <c r="B206" s="90"/>
      <c r="C206" s="90">
        <v>0</v>
      </c>
      <c r="D206" s="90">
        <v>1810</v>
      </c>
      <c r="E206" s="90">
        <v>0</v>
      </c>
      <c r="F206" s="90">
        <v>0</v>
      </c>
      <c r="G206" s="90">
        <v>0</v>
      </c>
      <c r="H206" s="90">
        <v>0</v>
      </c>
      <c r="I206" s="90">
        <v>0</v>
      </c>
      <c r="J206" s="90">
        <v>0</v>
      </c>
      <c r="K206" s="90">
        <v>0</v>
      </c>
    </row>
    <row r="207" spans="1:11" s="92" customFormat="1">
      <c r="A207" s="136" t="s">
        <v>341</v>
      </c>
      <c r="B207" s="136"/>
      <c r="C207" s="136">
        <v>0</v>
      </c>
      <c r="D207" s="136">
        <v>1810</v>
      </c>
      <c r="E207" s="136">
        <v>0</v>
      </c>
      <c r="F207" s="136">
        <v>0</v>
      </c>
      <c r="G207" s="136">
        <v>0</v>
      </c>
      <c r="H207" s="136">
        <v>0</v>
      </c>
      <c r="I207" s="136">
        <v>0</v>
      </c>
      <c r="J207" s="136">
        <v>0</v>
      </c>
      <c r="K207" s="136">
        <v>0</v>
      </c>
    </row>
    <row r="208" spans="1:11">
      <c r="A208" s="90" t="s">
        <v>354</v>
      </c>
      <c r="B208" s="90"/>
      <c r="C208" s="90">
        <v>0</v>
      </c>
      <c r="D208" s="90">
        <v>12750</v>
      </c>
      <c r="E208" s="90">
        <v>0</v>
      </c>
      <c r="F208" s="90">
        <v>0</v>
      </c>
      <c r="G208" s="90">
        <v>0</v>
      </c>
      <c r="H208" s="90">
        <v>0</v>
      </c>
      <c r="I208" s="90">
        <v>0</v>
      </c>
      <c r="J208" s="90">
        <v>0</v>
      </c>
      <c r="K208" s="90">
        <v>0</v>
      </c>
    </row>
    <row r="209" spans="1:11" s="92" customFormat="1">
      <c r="A209" s="136" t="s">
        <v>355</v>
      </c>
      <c r="B209" s="136"/>
      <c r="C209" s="136">
        <v>0</v>
      </c>
      <c r="D209" s="136">
        <v>12750</v>
      </c>
      <c r="E209" s="136">
        <v>0</v>
      </c>
      <c r="F209" s="136">
        <v>0</v>
      </c>
      <c r="G209" s="136">
        <v>0</v>
      </c>
      <c r="H209" s="136">
        <v>0</v>
      </c>
      <c r="I209" s="136">
        <v>0</v>
      </c>
      <c r="J209" s="136">
        <v>0</v>
      </c>
      <c r="K209" s="136">
        <v>0</v>
      </c>
    </row>
    <row r="210" spans="1:11">
      <c r="A210" s="119" t="s">
        <v>365</v>
      </c>
      <c r="B210" s="119"/>
      <c r="C210" s="120">
        <v>3613.75</v>
      </c>
      <c r="D210" s="120">
        <v>14490.18</v>
      </c>
      <c r="E210" s="120">
        <v>4500</v>
      </c>
      <c r="F210" s="120">
        <v>0</v>
      </c>
      <c r="G210" s="120">
        <v>0</v>
      </c>
      <c r="H210" s="120">
        <v>400.9735</v>
      </c>
      <c r="I210" s="120">
        <v>31.055499999999999</v>
      </c>
      <c r="J210" s="120">
        <v>0</v>
      </c>
      <c r="K210" s="120">
        <v>0</v>
      </c>
    </row>
    <row r="211" spans="1:11">
      <c r="A211" s="121" t="s">
        <v>238</v>
      </c>
      <c r="B211" s="121"/>
      <c r="C211" s="122">
        <v>3613.75</v>
      </c>
      <c r="D211" s="122">
        <v>14490.18</v>
      </c>
      <c r="E211" s="122">
        <v>4500</v>
      </c>
      <c r="F211" s="122">
        <v>0</v>
      </c>
      <c r="G211" s="122">
        <v>0</v>
      </c>
      <c r="H211" s="122">
        <v>400.9735</v>
      </c>
      <c r="I211" s="122">
        <v>31.055499999999999</v>
      </c>
      <c r="J211" s="122">
        <v>0</v>
      </c>
      <c r="K211" s="122">
        <v>0</v>
      </c>
    </row>
    <row r="212" spans="1:11">
      <c r="A212" s="123" t="s">
        <v>241</v>
      </c>
      <c r="B212" s="123"/>
      <c r="C212" s="124">
        <v>3613.75</v>
      </c>
      <c r="D212" s="124">
        <v>14490.18</v>
      </c>
      <c r="E212" s="124">
        <v>4500</v>
      </c>
      <c r="F212" s="124">
        <v>0</v>
      </c>
      <c r="G212" s="124">
        <v>0</v>
      </c>
      <c r="H212" s="124">
        <v>400.9735</v>
      </c>
      <c r="I212" s="124">
        <v>31.055499999999999</v>
      </c>
      <c r="J212" s="124">
        <v>0</v>
      </c>
      <c r="K212" s="124">
        <v>0</v>
      </c>
    </row>
    <row r="213" spans="1:11">
      <c r="A213" s="125" t="s">
        <v>253</v>
      </c>
      <c r="B213" s="125"/>
      <c r="C213" s="126">
        <v>3613.75</v>
      </c>
      <c r="D213" s="126">
        <v>14490.18</v>
      </c>
      <c r="E213" s="126">
        <v>4500</v>
      </c>
      <c r="F213" s="126">
        <v>0</v>
      </c>
      <c r="G213" s="126">
        <v>0</v>
      </c>
      <c r="H213" s="126">
        <v>400.9735</v>
      </c>
      <c r="I213" s="126">
        <v>31.055499999999999</v>
      </c>
      <c r="J213" s="126">
        <v>0</v>
      </c>
      <c r="K213" s="126">
        <v>0</v>
      </c>
    </row>
    <row r="214" spans="1:11">
      <c r="A214" s="90" t="s">
        <v>339</v>
      </c>
      <c r="B214" s="90"/>
      <c r="C214" s="90">
        <v>3613.75</v>
      </c>
      <c r="D214" s="90">
        <v>14490.18</v>
      </c>
      <c r="E214" s="90">
        <v>4500</v>
      </c>
      <c r="F214" s="90">
        <v>0</v>
      </c>
      <c r="G214" s="90">
        <v>0</v>
      </c>
      <c r="H214" s="90">
        <v>400.9735</v>
      </c>
      <c r="I214" s="90">
        <v>31.055499999999999</v>
      </c>
      <c r="J214" s="90">
        <v>0</v>
      </c>
      <c r="K214" s="90">
        <v>0</v>
      </c>
    </row>
    <row r="215" spans="1:11" s="92" customFormat="1">
      <c r="A215" s="136" t="s">
        <v>341</v>
      </c>
      <c r="B215" s="136"/>
      <c r="C215" s="136">
        <v>3613.75</v>
      </c>
      <c r="D215" s="136">
        <v>14490.18</v>
      </c>
      <c r="E215" s="136">
        <v>4500</v>
      </c>
      <c r="F215" s="136">
        <v>0</v>
      </c>
      <c r="G215" s="136">
        <v>0</v>
      </c>
      <c r="H215" s="136">
        <v>400.9735</v>
      </c>
      <c r="I215" s="136">
        <v>31.055499999999999</v>
      </c>
      <c r="J215" s="136">
        <v>0</v>
      </c>
      <c r="K215" s="136">
        <v>0</v>
      </c>
    </row>
    <row r="216" spans="1:11">
      <c r="A216" s="119" t="s">
        <v>373</v>
      </c>
      <c r="B216" s="119"/>
      <c r="C216" s="120">
        <v>30590.41</v>
      </c>
      <c r="D216" s="120">
        <v>112970</v>
      </c>
      <c r="E216" s="120">
        <v>0</v>
      </c>
      <c r="F216" s="120">
        <v>0</v>
      </c>
      <c r="G216" s="120">
        <v>0</v>
      </c>
      <c r="H216" s="120">
        <v>369.2987</v>
      </c>
      <c r="I216" s="120">
        <v>0</v>
      </c>
      <c r="J216" s="120">
        <v>0</v>
      </c>
      <c r="K216" s="120">
        <v>0</v>
      </c>
    </row>
    <row r="217" spans="1:11">
      <c r="A217" s="121" t="s">
        <v>207</v>
      </c>
      <c r="B217" s="121"/>
      <c r="C217" s="122">
        <v>330.94</v>
      </c>
      <c r="D217" s="122">
        <v>22800</v>
      </c>
      <c r="E217" s="122">
        <v>0</v>
      </c>
      <c r="F217" s="122">
        <v>0</v>
      </c>
      <c r="G217" s="122">
        <v>0</v>
      </c>
      <c r="H217" s="122">
        <v>6889.4663</v>
      </c>
      <c r="I217" s="122">
        <v>0</v>
      </c>
      <c r="J217" s="122">
        <v>0</v>
      </c>
      <c r="K217" s="122">
        <v>0</v>
      </c>
    </row>
    <row r="218" spans="1:11">
      <c r="A218" s="123" t="s">
        <v>208</v>
      </c>
      <c r="B218" s="123"/>
      <c r="C218" s="124">
        <v>330.94</v>
      </c>
      <c r="D218" s="124">
        <v>22800</v>
      </c>
      <c r="E218" s="124">
        <v>0</v>
      </c>
      <c r="F218" s="124">
        <v>0</v>
      </c>
      <c r="G218" s="124">
        <v>0</v>
      </c>
      <c r="H218" s="124">
        <v>6889.4663</v>
      </c>
      <c r="I218" s="124">
        <v>0</v>
      </c>
      <c r="J218" s="124">
        <v>0</v>
      </c>
      <c r="K218" s="124">
        <v>0</v>
      </c>
    </row>
    <row r="219" spans="1:11">
      <c r="A219" s="125" t="s">
        <v>218</v>
      </c>
      <c r="B219" s="125"/>
      <c r="C219" s="126">
        <v>330.94</v>
      </c>
      <c r="D219" s="126">
        <v>22800</v>
      </c>
      <c r="E219" s="126">
        <v>0</v>
      </c>
      <c r="F219" s="126">
        <v>0</v>
      </c>
      <c r="G219" s="126">
        <v>0</v>
      </c>
      <c r="H219" s="126">
        <v>6889.4663</v>
      </c>
      <c r="I219" s="126">
        <v>0</v>
      </c>
      <c r="J219" s="126">
        <v>0</v>
      </c>
      <c r="K219" s="126">
        <v>0</v>
      </c>
    </row>
    <row r="220" spans="1:11">
      <c r="A220" s="90" t="s">
        <v>339</v>
      </c>
      <c r="B220" s="90"/>
      <c r="C220" s="90">
        <v>330.94</v>
      </c>
      <c r="D220" s="90">
        <v>22800</v>
      </c>
      <c r="E220" s="90">
        <v>0</v>
      </c>
      <c r="F220" s="90">
        <v>0</v>
      </c>
      <c r="G220" s="90">
        <v>0</v>
      </c>
      <c r="H220" s="90">
        <v>6889.4663</v>
      </c>
      <c r="I220" s="90">
        <v>0</v>
      </c>
      <c r="J220" s="90">
        <v>0</v>
      </c>
      <c r="K220" s="90">
        <v>0</v>
      </c>
    </row>
    <row r="221" spans="1:11" s="92" customFormat="1">
      <c r="A221" s="136" t="s">
        <v>340</v>
      </c>
      <c r="B221" s="136"/>
      <c r="C221" s="136">
        <v>330.94</v>
      </c>
      <c r="D221" s="136">
        <v>22800</v>
      </c>
      <c r="E221" s="136">
        <v>0</v>
      </c>
      <c r="F221" s="136">
        <v>0</v>
      </c>
      <c r="G221" s="136">
        <v>0</v>
      </c>
      <c r="H221" s="136">
        <v>6889.4663</v>
      </c>
      <c r="I221" s="136">
        <v>0</v>
      </c>
      <c r="J221" s="136">
        <v>0</v>
      </c>
      <c r="K221" s="136">
        <v>0</v>
      </c>
    </row>
    <row r="222" spans="1:11">
      <c r="A222" s="121" t="s">
        <v>238</v>
      </c>
      <c r="B222" s="121"/>
      <c r="C222" s="122">
        <v>30259.47</v>
      </c>
      <c r="D222" s="122">
        <v>90170</v>
      </c>
      <c r="E222" s="122">
        <v>0</v>
      </c>
      <c r="F222" s="122">
        <v>0</v>
      </c>
      <c r="G222" s="122">
        <v>0</v>
      </c>
      <c r="H222" s="122">
        <v>297.98930000000001</v>
      </c>
      <c r="I222" s="122">
        <v>0</v>
      </c>
      <c r="J222" s="122">
        <v>0</v>
      </c>
      <c r="K222" s="122">
        <v>0</v>
      </c>
    </row>
    <row r="223" spans="1:11">
      <c r="A223" s="123" t="s">
        <v>241</v>
      </c>
      <c r="B223" s="123"/>
      <c r="C223" s="124">
        <v>30259.47</v>
      </c>
      <c r="D223" s="124">
        <v>90170</v>
      </c>
      <c r="E223" s="124">
        <v>0</v>
      </c>
      <c r="F223" s="124">
        <v>0</v>
      </c>
      <c r="G223" s="124">
        <v>0</v>
      </c>
      <c r="H223" s="124">
        <v>297.98930000000001</v>
      </c>
      <c r="I223" s="124">
        <v>0</v>
      </c>
      <c r="J223" s="124">
        <v>0</v>
      </c>
      <c r="K223" s="124">
        <v>0</v>
      </c>
    </row>
    <row r="224" spans="1:11">
      <c r="A224" s="125" t="s">
        <v>248</v>
      </c>
      <c r="B224" s="125"/>
      <c r="C224" s="126">
        <v>4539.12</v>
      </c>
      <c r="D224" s="126">
        <v>13520</v>
      </c>
      <c r="E224" s="126">
        <v>0</v>
      </c>
      <c r="F224" s="126">
        <v>0</v>
      </c>
      <c r="G224" s="126">
        <v>0</v>
      </c>
      <c r="H224" s="126">
        <v>297.85500000000002</v>
      </c>
      <c r="I224" s="126">
        <v>0</v>
      </c>
      <c r="J224" s="126">
        <v>0</v>
      </c>
      <c r="K224" s="126">
        <v>0</v>
      </c>
    </row>
    <row r="225" spans="1:11">
      <c r="A225" s="90" t="s">
        <v>339</v>
      </c>
      <c r="B225" s="90"/>
      <c r="C225" s="90">
        <v>4539.12</v>
      </c>
      <c r="D225" s="90">
        <v>13520</v>
      </c>
      <c r="E225" s="90">
        <v>0</v>
      </c>
      <c r="F225" s="90">
        <v>0</v>
      </c>
      <c r="G225" s="90">
        <v>0</v>
      </c>
      <c r="H225" s="90">
        <v>297.85500000000002</v>
      </c>
      <c r="I225" s="90">
        <v>0</v>
      </c>
      <c r="J225" s="90">
        <v>0</v>
      </c>
      <c r="K225" s="90">
        <v>0</v>
      </c>
    </row>
    <row r="226" spans="1:11" s="92" customFormat="1">
      <c r="A226" s="136" t="s">
        <v>340</v>
      </c>
      <c r="B226" s="136"/>
      <c r="C226" s="136">
        <v>4539.12</v>
      </c>
      <c r="D226" s="136">
        <v>13520</v>
      </c>
      <c r="E226" s="136">
        <v>0</v>
      </c>
      <c r="F226" s="136">
        <v>0</v>
      </c>
      <c r="G226" s="136">
        <v>0</v>
      </c>
      <c r="H226" s="136">
        <v>297.85500000000002</v>
      </c>
      <c r="I226" s="136">
        <v>0</v>
      </c>
      <c r="J226" s="136">
        <v>0</v>
      </c>
      <c r="K226" s="136">
        <v>0</v>
      </c>
    </row>
    <row r="227" spans="1:11">
      <c r="A227" s="125" t="s">
        <v>253</v>
      </c>
      <c r="B227" s="125"/>
      <c r="C227" s="126">
        <v>25720.35</v>
      </c>
      <c r="D227" s="126">
        <v>76650</v>
      </c>
      <c r="E227" s="126">
        <v>0</v>
      </c>
      <c r="F227" s="126">
        <v>0</v>
      </c>
      <c r="G227" s="126">
        <v>0</v>
      </c>
      <c r="H227" s="126">
        <v>298.01299999999998</v>
      </c>
      <c r="I227" s="126">
        <v>0</v>
      </c>
      <c r="J227" s="126">
        <v>0</v>
      </c>
      <c r="K227" s="126">
        <v>0</v>
      </c>
    </row>
    <row r="228" spans="1:11">
      <c r="A228" s="90" t="s">
        <v>339</v>
      </c>
      <c r="B228" s="90"/>
      <c r="C228" s="90">
        <v>25720.35</v>
      </c>
      <c r="D228" s="90">
        <v>76650</v>
      </c>
      <c r="E228" s="90">
        <v>0</v>
      </c>
      <c r="F228" s="90">
        <v>0</v>
      </c>
      <c r="G228" s="90">
        <v>0</v>
      </c>
      <c r="H228" s="90">
        <v>298.01299999999998</v>
      </c>
      <c r="I228" s="90">
        <v>0</v>
      </c>
      <c r="J228" s="90">
        <v>0</v>
      </c>
      <c r="K228" s="90">
        <v>0</v>
      </c>
    </row>
    <row r="229" spans="1:11" s="92" customFormat="1">
      <c r="A229" s="136" t="s">
        <v>340</v>
      </c>
      <c r="B229" s="136"/>
      <c r="C229" s="136">
        <v>24380.78</v>
      </c>
      <c r="D229" s="136">
        <v>68810</v>
      </c>
      <c r="E229" s="136">
        <v>0</v>
      </c>
      <c r="F229" s="136">
        <v>0</v>
      </c>
      <c r="G229" s="136">
        <v>0</v>
      </c>
      <c r="H229" s="136">
        <v>282.23050000000001</v>
      </c>
      <c r="I229" s="136">
        <v>0</v>
      </c>
      <c r="J229" s="136">
        <v>0</v>
      </c>
      <c r="K229" s="136">
        <v>0</v>
      </c>
    </row>
    <row r="230" spans="1:11" s="92" customFormat="1">
      <c r="A230" s="136" t="s">
        <v>341</v>
      </c>
      <c r="B230" s="136"/>
      <c r="C230" s="136">
        <v>1339.57</v>
      </c>
      <c r="D230" s="136">
        <v>7840</v>
      </c>
      <c r="E230" s="136">
        <v>0</v>
      </c>
      <c r="F230" s="136">
        <v>0</v>
      </c>
      <c r="G230" s="136">
        <v>0</v>
      </c>
      <c r="H230" s="136">
        <v>585.26239999999996</v>
      </c>
      <c r="I230" s="136">
        <v>0</v>
      </c>
      <c r="J230" s="136">
        <v>0</v>
      </c>
      <c r="K230" s="136">
        <v>0</v>
      </c>
    </row>
    <row r="231" spans="1:11">
      <c r="A231" s="119" t="s">
        <v>366</v>
      </c>
      <c r="B231" s="119"/>
      <c r="C231" s="120">
        <v>0</v>
      </c>
      <c r="D231" s="120">
        <v>0</v>
      </c>
      <c r="E231" s="120">
        <v>13600</v>
      </c>
      <c r="F231" s="120">
        <v>5200</v>
      </c>
      <c r="G231" s="120">
        <v>0</v>
      </c>
      <c r="H231" s="120">
        <v>0</v>
      </c>
      <c r="I231" s="120">
        <v>0</v>
      </c>
      <c r="J231" s="120">
        <v>38.235199999999999</v>
      </c>
      <c r="K231" s="120">
        <v>0</v>
      </c>
    </row>
    <row r="232" spans="1:11">
      <c r="A232" s="121" t="s">
        <v>238</v>
      </c>
      <c r="B232" s="121"/>
      <c r="C232" s="122">
        <v>0</v>
      </c>
      <c r="D232" s="122">
        <v>0</v>
      </c>
      <c r="E232" s="122">
        <v>13600</v>
      </c>
      <c r="F232" s="122">
        <v>5200</v>
      </c>
      <c r="G232" s="122">
        <v>0</v>
      </c>
      <c r="H232" s="122">
        <v>0</v>
      </c>
      <c r="I232" s="122">
        <v>0</v>
      </c>
      <c r="J232" s="122">
        <v>38.235199999999999</v>
      </c>
      <c r="K232" s="122">
        <v>0</v>
      </c>
    </row>
    <row r="233" spans="1:11">
      <c r="A233" s="123" t="s">
        <v>241</v>
      </c>
      <c r="B233" s="123"/>
      <c r="C233" s="124">
        <v>0</v>
      </c>
      <c r="D233" s="124">
        <v>0</v>
      </c>
      <c r="E233" s="124">
        <v>13600</v>
      </c>
      <c r="F233" s="124">
        <v>5200</v>
      </c>
      <c r="G233" s="124">
        <v>0</v>
      </c>
      <c r="H233" s="124">
        <v>0</v>
      </c>
      <c r="I233" s="124">
        <v>0</v>
      </c>
      <c r="J233" s="124">
        <v>38.235199999999999</v>
      </c>
      <c r="K233" s="124">
        <v>0</v>
      </c>
    </row>
    <row r="234" spans="1:11">
      <c r="A234" s="125" t="s">
        <v>253</v>
      </c>
      <c r="B234" s="125"/>
      <c r="C234" s="126">
        <v>0</v>
      </c>
      <c r="D234" s="126">
        <v>0</v>
      </c>
      <c r="E234" s="126">
        <v>13600</v>
      </c>
      <c r="F234" s="126">
        <v>5200</v>
      </c>
      <c r="G234" s="126">
        <v>0</v>
      </c>
      <c r="H234" s="126">
        <v>0</v>
      </c>
      <c r="I234" s="126">
        <v>0</v>
      </c>
      <c r="J234" s="126">
        <v>38.235199999999999</v>
      </c>
      <c r="K234" s="126">
        <v>0</v>
      </c>
    </row>
    <row r="235" spans="1:11">
      <c r="A235" s="90" t="s">
        <v>339</v>
      </c>
      <c r="B235" s="90"/>
      <c r="C235" s="90">
        <v>0</v>
      </c>
      <c r="D235" s="90">
        <v>0</v>
      </c>
      <c r="E235" s="90">
        <v>13600</v>
      </c>
      <c r="F235" s="90">
        <v>5200</v>
      </c>
      <c r="G235" s="90">
        <v>0</v>
      </c>
      <c r="H235" s="90">
        <v>0</v>
      </c>
      <c r="I235" s="90">
        <v>0</v>
      </c>
      <c r="J235" s="90">
        <v>38.235199999999999</v>
      </c>
      <c r="K235" s="90">
        <v>0</v>
      </c>
    </row>
    <row r="236" spans="1:11" s="92" customFormat="1">
      <c r="A236" s="136" t="s">
        <v>341</v>
      </c>
      <c r="B236" s="136"/>
      <c r="C236" s="136">
        <v>0</v>
      </c>
      <c r="D236" s="136">
        <v>0</v>
      </c>
      <c r="E236" s="136">
        <v>13600</v>
      </c>
      <c r="F236" s="136">
        <v>5200</v>
      </c>
      <c r="G236" s="136">
        <v>0</v>
      </c>
      <c r="H236" s="136">
        <v>0</v>
      </c>
      <c r="I236" s="136">
        <v>0</v>
      </c>
      <c r="J236" s="136">
        <v>38.235199999999999</v>
      </c>
      <c r="K236" s="136">
        <v>0</v>
      </c>
    </row>
    <row r="239" spans="1:11" ht="15.75">
      <c r="B239" s="137" t="s">
        <v>384</v>
      </c>
    </row>
    <row r="242" spans="2:10">
      <c r="B242" s="138"/>
    </row>
    <row r="243" spans="2:10">
      <c r="B243" s="139" t="s">
        <v>385</v>
      </c>
    </row>
    <row r="245" spans="2:10">
      <c r="F245" s="239" t="s">
        <v>386</v>
      </c>
      <c r="G245" s="239"/>
      <c r="H245" s="239"/>
      <c r="I245" s="239"/>
      <c r="J245" s="239"/>
    </row>
    <row r="248" spans="2:10">
      <c r="F248" s="138"/>
      <c r="G248" s="138"/>
      <c r="H248" s="138"/>
      <c r="I248" s="138"/>
      <c r="J248" s="138"/>
    </row>
    <row r="249" spans="2:10">
      <c r="F249" s="240" t="s">
        <v>387</v>
      </c>
      <c r="G249" s="241"/>
      <c r="H249" s="241"/>
      <c r="I249" s="241"/>
      <c r="J249" s="241"/>
    </row>
  </sheetData>
  <mergeCells count="11">
    <mergeCell ref="A1:K1"/>
    <mergeCell ref="A5:K5"/>
    <mergeCell ref="A8:B8"/>
    <mergeCell ref="A9:B9"/>
    <mergeCell ref="A10:B10"/>
    <mergeCell ref="F245:J245"/>
    <mergeCell ref="F249:J249"/>
    <mergeCell ref="A13:B13"/>
    <mergeCell ref="A11:B11"/>
    <mergeCell ref="A3:K3"/>
    <mergeCell ref="A7:J7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abSelected="1" workbookViewId="0">
      <selection activeCell="N7" sqref="N7"/>
    </sheetView>
  </sheetViews>
  <sheetFormatPr defaultRowHeight="15"/>
  <sheetData>
    <row r="2" spans="1:9">
      <c r="A2" t="s">
        <v>43</v>
      </c>
    </row>
    <row r="4" spans="1:9">
      <c r="A4" s="54" t="s">
        <v>389</v>
      </c>
      <c r="B4" s="55"/>
      <c r="C4" s="55"/>
      <c r="D4" s="55"/>
      <c r="E4" s="55"/>
      <c r="F4" s="55"/>
      <c r="G4" s="55"/>
      <c r="H4" s="55"/>
      <c r="I4" s="55"/>
    </row>
    <row r="5" spans="1:9">
      <c r="A5" s="54" t="s">
        <v>376</v>
      </c>
      <c r="B5" s="55"/>
      <c r="C5" s="55"/>
      <c r="D5" s="55"/>
      <c r="E5" s="55"/>
      <c r="F5" s="55"/>
      <c r="G5" s="55"/>
      <c r="H5" s="55"/>
      <c r="I5" s="55"/>
    </row>
    <row r="6" spans="1:9">
      <c r="A6" s="54"/>
      <c r="B6" s="55"/>
      <c r="C6" s="55"/>
      <c r="D6" s="55"/>
      <c r="E6" s="55"/>
      <c r="F6" s="55"/>
      <c r="G6" s="55"/>
      <c r="H6" s="55"/>
      <c r="I6" s="55"/>
    </row>
    <row r="7" spans="1:9">
      <c r="A7" s="57" t="s">
        <v>388</v>
      </c>
      <c r="B7" s="57"/>
      <c r="C7" s="57"/>
      <c r="D7" s="57"/>
      <c r="E7" s="57"/>
      <c r="F7" s="57"/>
      <c r="G7" s="57"/>
      <c r="H7" s="57"/>
      <c r="I7" s="57"/>
    </row>
    <row r="8" spans="1:9">
      <c r="A8" s="57" t="s">
        <v>44</v>
      </c>
      <c r="B8" s="57"/>
      <c r="C8" s="57"/>
      <c r="D8" s="57"/>
      <c r="E8" s="57"/>
      <c r="F8" s="57"/>
      <c r="G8" s="57"/>
      <c r="H8" s="57"/>
      <c r="I8" s="57"/>
    </row>
    <row r="9" spans="1:9">
      <c r="A9" s="57" t="s">
        <v>7</v>
      </c>
    </row>
    <row r="10" spans="1:9">
      <c r="A10" s="57" t="s">
        <v>45</v>
      </c>
      <c r="B10" s="58"/>
      <c r="C10" s="58"/>
      <c r="D10" s="58"/>
    </row>
    <row r="11" spans="1:9">
      <c r="A11" s="57" t="s">
        <v>50</v>
      </c>
    </row>
    <row r="12" spans="1:9">
      <c r="A12" s="57" t="s">
        <v>51</v>
      </c>
    </row>
    <row r="13" spans="1:9">
      <c r="A13" s="57" t="s">
        <v>281</v>
      </c>
    </row>
    <row r="14" spans="1:9">
      <c r="A14" s="57" t="s">
        <v>282</v>
      </c>
    </row>
    <row r="15" spans="1:9">
      <c r="A15" s="57" t="s">
        <v>45</v>
      </c>
    </row>
    <row r="16" spans="1:9">
      <c r="A16" s="57" t="s">
        <v>308</v>
      </c>
    </row>
    <row r="17" spans="1:1">
      <c r="A17" s="57" t="s">
        <v>143</v>
      </c>
    </row>
    <row r="18" spans="1:1">
      <c r="A18" s="57" t="s">
        <v>311</v>
      </c>
    </row>
    <row r="19" spans="1:1">
      <c r="A19" s="57" t="s">
        <v>6</v>
      </c>
    </row>
    <row r="20" spans="1:1">
      <c r="A20" s="57" t="s">
        <v>368</v>
      </c>
    </row>
    <row r="21" spans="1:1">
      <c r="A21" s="56" t="s">
        <v>46</v>
      </c>
    </row>
    <row r="22" spans="1:1">
      <c r="A22" s="57"/>
    </row>
    <row r="23" spans="1:1">
      <c r="A23" s="57"/>
    </row>
    <row r="24" spans="1:1">
      <c r="A24" s="57"/>
    </row>
    <row r="25" spans="1:1">
      <c r="A25" s="57"/>
    </row>
    <row r="26" spans="1:1">
      <c r="A26" s="57"/>
    </row>
    <row r="27" spans="1:1">
      <c r="A27" s="57"/>
    </row>
    <row r="28" spans="1:1">
      <c r="A28" s="57"/>
    </row>
    <row r="29" spans="1:1">
      <c r="A29" s="57"/>
    </row>
    <row r="30" spans="1:1">
      <c r="A30" s="57"/>
    </row>
  </sheetData>
  <pageMargins left="1.3779527559055118" right="0.98425196850393704" top="1.1811023622047245" bottom="0.98425196850393704" header="0.51181102362204722" footer="0.51181102362204722"/>
  <pageSetup paperSize="9" fitToHeight="0" orientation="landscape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workbookViewId="0">
      <selection activeCell="L1" sqref="L1"/>
    </sheetView>
  </sheetViews>
  <sheetFormatPr defaultRowHeight="15"/>
  <cols>
    <col min="5" max="10" width="25.28515625" customWidth="1"/>
  </cols>
  <sheetData>
    <row r="1" spans="1:10" ht="42" customHeight="1">
      <c r="A1" s="144" t="s">
        <v>47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3.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6.5" customHeight="1">
      <c r="A3" s="155" t="s">
        <v>380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8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.75">
      <c r="A5" s="144" t="s">
        <v>7</v>
      </c>
      <c r="B5" s="144"/>
      <c r="C5" s="144"/>
      <c r="D5" s="144"/>
      <c r="E5" s="144"/>
      <c r="F5" s="144"/>
      <c r="G5" s="144"/>
      <c r="H5" s="144"/>
      <c r="I5" s="145"/>
      <c r="J5" s="145"/>
    </row>
    <row r="6" spans="1:10" ht="18">
      <c r="A6" s="18"/>
      <c r="B6" s="18"/>
      <c r="C6" s="18"/>
      <c r="D6" s="18"/>
      <c r="E6" s="18"/>
      <c r="F6" s="18"/>
      <c r="G6" s="18"/>
      <c r="H6" s="18"/>
      <c r="I6" s="5"/>
      <c r="J6" s="5"/>
    </row>
    <row r="7" spans="1:10" ht="15.75">
      <c r="A7" s="144" t="s">
        <v>8</v>
      </c>
      <c r="B7" s="146"/>
      <c r="C7" s="146"/>
      <c r="D7" s="146"/>
      <c r="E7" s="146"/>
      <c r="F7" s="146"/>
      <c r="G7" s="146"/>
      <c r="H7" s="146"/>
      <c r="I7" s="146"/>
      <c r="J7" s="146"/>
    </row>
    <row r="8" spans="1:10" ht="18">
      <c r="A8" s="1"/>
      <c r="B8" s="2"/>
      <c r="C8" s="2"/>
      <c r="D8" s="2"/>
      <c r="E8" s="6"/>
      <c r="F8" s="7"/>
      <c r="G8" s="7"/>
      <c r="H8" s="7"/>
      <c r="I8" s="7"/>
      <c r="J8" s="25" t="s">
        <v>17</v>
      </c>
    </row>
    <row r="9" spans="1:10" ht="25.5">
      <c r="A9" s="19"/>
      <c r="B9" s="20"/>
      <c r="C9" s="20"/>
      <c r="D9" s="21"/>
      <c r="E9" s="22"/>
      <c r="F9" s="3" t="s">
        <v>18</v>
      </c>
      <c r="G9" s="3" t="s">
        <v>16</v>
      </c>
      <c r="H9" s="3" t="s">
        <v>26</v>
      </c>
      <c r="I9" s="3" t="s">
        <v>27</v>
      </c>
      <c r="J9" s="3" t="s">
        <v>28</v>
      </c>
    </row>
    <row r="10" spans="1:10">
      <c r="A10" s="147" t="s">
        <v>0</v>
      </c>
      <c r="B10" s="148"/>
      <c r="C10" s="148"/>
      <c r="D10" s="148"/>
      <c r="E10" s="149"/>
      <c r="F10" s="23">
        <f>F11+F12</f>
        <v>2749499.68</v>
      </c>
      <c r="G10" s="23">
        <f t="shared" ref="G10:J10" si="0">G11+G12</f>
        <v>3133560</v>
      </c>
      <c r="H10" s="23">
        <f t="shared" si="0"/>
        <v>3482173</v>
      </c>
      <c r="I10" s="23">
        <f t="shared" si="0"/>
        <v>3435773</v>
      </c>
      <c r="J10" s="23">
        <f t="shared" si="0"/>
        <v>3434573</v>
      </c>
    </row>
    <row r="11" spans="1:10">
      <c r="A11" s="150" t="s">
        <v>20</v>
      </c>
      <c r="B11" s="151"/>
      <c r="C11" s="151"/>
      <c r="D11" s="151"/>
      <c r="E11" s="143"/>
      <c r="F11" s="59">
        <v>2749499.68</v>
      </c>
      <c r="G11" s="59">
        <v>3132560</v>
      </c>
      <c r="H11" s="59">
        <v>3481173</v>
      </c>
      <c r="I11" s="59">
        <v>3435773</v>
      </c>
      <c r="J11" s="59">
        <v>3434573</v>
      </c>
    </row>
    <row r="12" spans="1:10">
      <c r="A12" s="152" t="s">
        <v>21</v>
      </c>
      <c r="B12" s="143"/>
      <c r="C12" s="143"/>
      <c r="D12" s="143"/>
      <c r="E12" s="143"/>
      <c r="F12" s="60">
        <v>0</v>
      </c>
      <c r="G12" s="60">
        <v>1000</v>
      </c>
      <c r="H12" s="60">
        <v>1000</v>
      </c>
      <c r="I12" s="60">
        <v>0</v>
      </c>
      <c r="J12" s="60">
        <v>0</v>
      </c>
    </row>
    <row r="13" spans="1:10">
      <c r="A13" s="26" t="s">
        <v>1</v>
      </c>
      <c r="B13" s="29"/>
      <c r="C13" s="29"/>
      <c r="D13" s="29"/>
      <c r="E13" s="29"/>
      <c r="F13" s="23">
        <f>F14+F15</f>
        <v>2736197.3299999996</v>
      </c>
      <c r="G13" s="23">
        <f t="shared" ref="G13:J13" si="1">G14+G15</f>
        <v>3147801.96</v>
      </c>
      <c r="H13" s="23">
        <f t="shared" si="1"/>
        <v>3495773</v>
      </c>
      <c r="I13" s="23">
        <f t="shared" si="1"/>
        <v>3435773</v>
      </c>
      <c r="J13" s="23">
        <f t="shared" si="1"/>
        <v>3434573</v>
      </c>
    </row>
    <row r="14" spans="1:10">
      <c r="A14" s="153" t="s">
        <v>22</v>
      </c>
      <c r="B14" s="151"/>
      <c r="C14" s="151"/>
      <c r="D14" s="151"/>
      <c r="E14" s="151"/>
      <c r="F14" s="60">
        <v>2678916.5699999998</v>
      </c>
      <c r="G14" s="60">
        <v>3051251.96</v>
      </c>
      <c r="H14" s="60">
        <v>3433333</v>
      </c>
      <c r="I14" s="60">
        <v>3373333</v>
      </c>
      <c r="J14" s="60">
        <v>3372133</v>
      </c>
    </row>
    <row r="15" spans="1:10">
      <c r="A15" s="142" t="s">
        <v>23</v>
      </c>
      <c r="B15" s="143"/>
      <c r="C15" s="143"/>
      <c r="D15" s="143"/>
      <c r="E15" s="143"/>
      <c r="F15" s="60">
        <v>57280.76</v>
      </c>
      <c r="G15" s="60">
        <v>96550</v>
      </c>
      <c r="H15" s="60">
        <v>62440</v>
      </c>
      <c r="I15" s="60">
        <v>62440</v>
      </c>
      <c r="J15" s="60">
        <v>62440</v>
      </c>
    </row>
    <row r="16" spans="1:10">
      <c r="A16" s="154" t="s">
        <v>31</v>
      </c>
      <c r="B16" s="148"/>
      <c r="C16" s="148"/>
      <c r="D16" s="148"/>
      <c r="E16" s="148"/>
      <c r="F16" s="23">
        <f>F10-F13</f>
        <v>13302.350000000559</v>
      </c>
      <c r="G16" s="23">
        <f t="shared" ref="G16:J16" si="2">G10-G13</f>
        <v>-14241.959999999963</v>
      </c>
      <c r="H16" s="23">
        <f t="shared" si="2"/>
        <v>-13600</v>
      </c>
      <c r="I16" s="23">
        <f t="shared" si="2"/>
        <v>0</v>
      </c>
      <c r="J16" s="23">
        <f t="shared" si="2"/>
        <v>0</v>
      </c>
    </row>
    <row r="17" spans="1:10" ht="18">
      <c r="A17" s="18"/>
      <c r="B17" s="16"/>
      <c r="C17" s="16"/>
      <c r="D17" s="16"/>
      <c r="E17" s="16"/>
      <c r="F17" s="16"/>
      <c r="G17" s="16"/>
      <c r="H17" s="17"/>
      <c r="I17" s="17"/>
      <c r="J17" s="17"/>
    </row>
    <row r="18" spans="1:10" ht="15.75">
      <c r="A18" s="144" t="s">
        <v>9</v>
      </c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ht="18">
      <c r="A19" s="18"/>
      <c r="B19" s="16"/>
      <c r="C19" s="16"/>
      <c r="D19" s="16"/>
      <c r="E19" s="16"/>
      <c r="F19" s="16"/>
      <c r="G19" s="16"/>
      <c r="H19" s="17"/>
      <c r="I19" s="17"/>
      <c r="J19" s="17"/>
    </row>
    <row r="20" spans="1:10" ht="25.5">
      <c r="A20" s="19"/>
      <c r="B20" s="20"/>
      <c r="C20" s="20"/>
      <c r="D20" s="21"/>
      <c r="E20" s="22"/>
      <c r="F20" s="3" t="s">
        <v>18</v>
      </c>
      <c r="G20" s="3" t="s">
        <v>16</v>
      </c>
      <c r="H20" s="3" t="s">
        <v>26</v>
      </c>
      <c r="I20" s="3" t="s">
        <v>27</v>
      </c>
      <c r="J20" s="3" t="s">
        <v>28</v>
      </c>
    </row>
    <row r="21" spans="1:10">
      <c r="A21" s="142" t="s">
        <v>24</v>
      </c>
      <c r="B21" s="143"/>
      <c r="C21" s="143"/>
      <c r="D21" s="143"/>
      <c r="E21" s="143"/>
      <c r="F21" s="31"/>
      <c r="G21" s="31"/>
      <c r="H21" s="31"/>
      <c r="I21" s="31"/>
      <c r="J21" s="30"/>
    </row>
    <row r="22" spans="1:10">
      <c r="A22" s="142" t="s">
        <v>25</v>
      </c>
      <c r="B22" s="143"/>
      <c r="C22" s="143"/>
      <c r="D22" s="143"/>
      <c r="E22" s="143"/>
      <c r="F22" s="31"/>
      <c r="G22" s="31"/>
      <c r="H22" s="31"/>
      <c r="I22" s="31"/>
      <c r="J22" s="30"/>
    </row>
    <row r="23" spans="1:10">
      <c r="A23" s="154" t="s">
        <v>2</v>
      </c>
      <c r="B23" s="148"/>
      <c r="C23" s="148"/>
      <c r="D23" s="148"/>
      <c r="E23" s="148"/>
      <c r="F23" s="23">
        <f>F21-F22</f>
        <v>0</v>
      </c>
      <c r="G23" s="23">
        <f t="shared" ref="G23:J23" si="3">G21-G22</f>
        <v>0</v>
      </c>
      <c r="H23" s="23">
        <f t="shared" si="3"/>
        <v>0</v>
      </c>
      <c r="I23" s="23">
        <f t="shared" si="3"/>
        <v>0</v>
      </c>
      <c r="J23" s="23">
        <f t="shared" si="3"/>
        <v>0</v>
      </c>
    </row>
    <row r="24" spans="1:10">
      <c r="A24" s="154" t="s">
        <v>32</v>
      </c>
      <c r="B24" s="148"/>
      <c r="C24" s="148"/>
      <c r="D24" s="148"/>
      <c r="E24" s="148"/>
      <c r="F24" s="23">
        <f>F16+F23</f>
        <v>13302.350000000559</v>
      </c>
      <c r="G24" s="23">
        <f t="shared" ref="G24:J24" si="4">G16+G23</f>
        <v>-14241.959999999963</v>
      </c>
      <c r="H24" s="23">
        <f t="shared" si="4"/>
        <v>-13600</v>
      </c>
      <c r="I24" s="23">
        <f t="shared" si="4"/>
        <v>0</v>
      </c>
      <c r="J24" s="23">
        <f t="shared" si="4"/>
        <v>0</v>
      </c>
    </row>
    <row r="25" spans="1:10" ht="18">
      <c r="A25" s="15"/>
      <c r="B25" s="16"/>
      <c r="C25" s="16"/>
      <c r="D25" s="16"/>
      <c r="E25" s="16"/>
      <c r="F25" s="16"/>
      <c r="G25" s="16"/>
      <c r="H25" s="17"/>
      <c r="I25" s="17"/>
      <c r="J25" s="17"/>
    </row>
    <row r="26" spans="1:10" ht="15.75">
      <c r="A26" s="144" t="s">
        <v>33</v>
      </c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 ht="15.75">
      <c r="A27" s="27"/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25.5">
      <c r="A28" s="19"/>
      <c r="B28" s="20"/>
      <c r="C28" s="20"/>
      <c r="D28" s="21"/>
      <c r="E28" s="22"/>
      <c r="F28" s="3" t="s">
        <v>18</v>
      </c>
      <c r="G28" s="3" t="s">
        <v>16</v>
      </c>
      <c r="H28" s="3" t="s">
        <v>26</v>
      </c>
      <c r="I28" s="3" t="s">
        <v>27</v>
      </c>
      <c r="J28" s="3" t="s">
        <v>28</v>
      </c>
    </row>
    <row r="29" spans="1:10" ht="15" customHeight="1">
      <c r="A29" s="160" t="s">
        <v>34</v>
      </c>
      <c r="B29" s="161"/>
      <c r="C29" s="161"/>
      <c r="D29" s="161"/>
      <c r="E29" s="162"/>
      <c r="F29" s="32">
        <v>940</v>
      </c>
      <c r="G29" s="32">
        <v>14242</v>
      </c>
      <c r="H29" s="32">
        <v>13600</v>
      </c>
      <c r="I29" s="32">
        <v>0</v>
      </c>
      <c r="J29" s="33">
        <v>0</v>
      </c>
    </row>
    <row r="30" spans="1:10" ht="15" customHeight="1">
      <c r="A30" s="154" t="s">
        <v>35</v>
      </c>
      <c r="B30" s="148"/>
      <c r="C30" s="148"/>
      <c r="D30" s="148"/>
      <c r="E30" s="148"/>
      <c r="F30" s="34">
        <f>F24+F29</f>
        <v>14242.350000000559</v>
      </c>
      <c r="G30" s="34">
        <v>13600</v>
      </c>
      <c r="H30" s="34">
        <f t="shared" ref="H30:J30" si="5">H24+H29</f>
        <v>0</v>
      </c>
      <c r="I30" s="34">
        <f t="shared" si="5"/>
        <v>0</v>
      </c>
      <c r="J30" s="35">
        <f t="shared" si="5"/>
        <v>0</v>
      </c>
    </row>
    <row r="31" spans="1:10" ht="45" customHeight="1">
      <c r="A31" s="147" t="s">
        <v>36</v>
      </c>
      <c r="B31" s="163"/>
      <c r="C31" s="163"/>
      <c r="D31" s="163"/>
      <c r="E31" s="164"/>
      <c r="F31" s="34">
        <f>F16+F23+F29-F30</f>
        <v>0</v>
      </c>
      <c r="G31" s="34">
        <f t="shared" ref="G31:J31" si="6">G16+G23+G29-G30</f>
        <v>-13599.959999999963</v>
      </c>
      <c r="H31" s="34">
        <f t="shared" si="6"/>
        <v>0</v>
      </c>
      <c r="I31" s="34">
        <f t="shared" si="6"/>
        <v>0</v>
      </c>
      <c r="J31" s="35">
        <f t="shared" si="6"/>
        <v>0</v>
      </c>
    </row>
    <row r="32" spans="1:10" ht="15.75">
      <c r="A32" s="36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75">
      <c r="A33" s="165" t="s">
        <v>30</v>
      </c>
      <c r="B33" s="165"/>
      <c r="C33" s="165"/>
      <c r="D33" s="165"/>
      <c r="E33" s="165"/>
      <c r="F33" s="165"/>
      <c r="G33" s="165"/>
      <c r="H33" s="165"/>
      <c r="I33" s="165"/>
      <c r="J33" s="165"/>
    </row>
    <row r="34" spans="1:10" ht="18">
      <c r="A34" s="38"/>
      <c r="B34" s="39"/>
      <c r="C34" s="39"/>
      <c r="D34" s="39"/>
      <c r="E34" s="39"/>
      <c r="F34" s="39"/>
      <c r="G34" s="39"/>
      <c r="H34" s="40"/>
      <c r="I34" s="40"/>
      <c r="J34" s="40"/>
    </row>
    <row r="35" spans="1:10" ht="25.5">
      <c r="A35" s="41"/>
      <c r="B35" s="42"/>
      <c r="C35" s="42"/>
      <c r="D35" s="43"/>
      <c r="E35" s="44"/>
      <c r="F35" s="45" t="s">
        <v>18</v>
      </c>
      <c r="G35" s="45" t="s">
        <v>16</v>
      </c>
      <c r="H35" s="45" t="s">
        <v>26</v>
      </c>
      <c r="I35" s="45" t="s">
        <v>27</v>
      </c>
      <c r="J35" s="45" t="s">
        <v>28</v>
      </c>
    </row>
    <row r="36" spans="1:10">
      <c r="A36" s="160" t="s">
        <v>34</v>
      </c>
      <c r="B36" s="161"/>
      <c r="C36" s="161"/>
      <c r="D36" s="161"/>
      <c r="E36" s="162"/>
      <c r="F36" s="32">
        <v>940</v>
      </c>
      <c r="G36" s="32">
        <f>F39</f>
        <v>14242</v>
      </c>
      <c r="H36" s="32">
        <f>G39</f>
        <v>13600</v>
      </c>
      <c r="I36" s="32">
        <f>H39</f>
        <v>0</v>
      </c>
      <c r="J36" s="33">
        <f>I39</f>
        <v>0</v>
      </c>
    </row>
    <row r="37" spans="1:10" ht="28.5" customHeight="1">
      <c r="A37" s="160" t="s">
        <v>37</v>
      </c>
      <c r="B37" s="161"/>
      <c r="C37" s="161"/>
      <c r="D37" s="161"/>
      <c r="E37" s="162"/>
      <c r="F37" s="32">
        <v>940</v>
      </c>
      <c r="G37" s="32">
        <v>14242</v>
      </c>
      <c r="H37" s="32">
        <v>13600</v>
      </c>
      <c r="I37" s="32">
        <v>0</v>
      </c>
      <c r="J37" s="33">
        <v>0</v>
      </c>
    </row>
    <row r="38" spans="1:10">
      <c r="A38" s="160" t="s">
        <v>38</v>
      </c>
      <c r="B38" s="166"/>
      <c r="C38" s="166"/>
      <c r="D38" s="166"/>
      <c r="E38" s="167"/>
      <c r="F38" s="32">
        <v>14242</v>
      </c>
      <c r="G38" s="32">
        <v>13600</v>
      </c>
      <c r="H38" s="32">
        <v>0</v>
      </c>
      <c r="I38" s="32">
        <v>0</v>
      </c>
      <c r="J38" s="33">
        <v>0</v>
      </c>
    </row>
    <row r="39" spans="1:10" ht="15" customHeight="1">
      <c r="A39" s="154" t="s">
        <v>35</v>
      </c>
      <c r="B39" s="148"/>
      <c r="C39" s="148"/>
      <c r="D39" s="148"/>
      <c r="E39" s="148"/>
      <c r="F39" s="24">
        <f>F36-F37+F38</f>
        <v>14242</v>
      </c>
      <c r="G39" s="24">
        <f t="shared" ref="G39:J39" si="7">G36-G37+G38</f>
        <v>13600</v>
      </c>
      <c r="H39" s="24">
        <f t="shared" si="7"/>
        <v>0</v>
      </c>
      <c r="I39" s="24">
        <f t="shared" si="7"/>
        <v>0</v>
      </c>
      <c r="J39" s="46">
        <f t="shared" si="7"/>
        <v>0</v>
      </c>
    </row>
    <row r="40" spans="1:10" ht="17.25" customHeight="1"/>
    <row r="41" spans="1:10">
      <c r="A41" s="158" t="s">
        <v>19</v>
      </c>
      <c r="B41" s="159"/>
      <c r="C41" s="159"/>
      <c r="D41" s="159"/>
      <c r="E41" s="159"/>
      <c r="F41" s="159"/>
      <c r="G41" s="159"/>
      <c r="H41" s="159"/>
      <c r="I41" s="159"/>
      <c r="J41" s="159"/>
    </row>
    <row r="42" spans="1:10" ht="9" customHeight="1"/>
    <row r="44" spans="1:10">
      <c r="A44" s="157" t="s">
        <v>48</v>
      </c>
      <c r="B44" s="157"/>
      <c r="C44" s="157"/>
      <c r="D44" s="157"/>
      <c r="E44" s="157"/>
      <c r="F44" s="157"/>
      <c r="G44" s="157"/>
      <c r="H44" s="157"/>
      <c r="I44" s="157"/>
      <c r="J44" s="157"/>
    </row>
  </sheetData>
  <mergeCells count="26">
    <mergeCell ref="A44:J44"/>
    <mergeCell ref="A41:J41"/>
    <mergeCell ref="A23:E23"/>
    <mergeCell ref="A24:E24"/>
    <mergeCell ref="A26:J26"/>
    <mergeCell ref="A29:E29"/>
    <mergeCell ref="A30:E30"/>
    <mergeCell ref="A31:E31"/>
    <mergeCell ref="A33:J33"/>
    <mergeCell ref="A36:E36"/>
    <mergeCell ref="A37:E37"/>
    <mergeCell ref="A38:E38"/>
    <mergeCell ref="A39:E39"/>
    <mergeCell ref="A22:E22"/>
    <mergeCell ref="A1:J1"/>
    <mergeCell ref="A5:J5"/>
    <mergeCell ref="A7:J7"/>
    <mergeCell ref="A10:E10"/>
    <mergeCell ref="A11:E11"/>
    <mergeCell ref="A12:E12"/>
    <mergeCell ref="A14:E14"/>
    <mergeCell ref="A15:E15"/>
    <mergeCell ref="A16:E16"/>
    <mergeCell ref="A18:J18"/>
    <mergeCell ref="A21:E21"/>
    <mergeCell ref="A3:J3"/>
  </mergeCells>
  <pageMargins left="1.1023622047244095" right="0.70866141732283472" top="0.74803149606299213" bottom="0.74803149606299213" header="0.31496062992125984" footer="0.31496062992125984"/>
  <pageSetup paperSize="9" scale="63" orientation="landscape" r:id="rId1"/>
  <headerFooter>
    <oddFooter>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workbookViewId="0">
      <selection activeCell="L18" sqref="L18"/>
    </sheetView>
  </sheetViews>
  <sheetFormatPr defaultRowHeight="15"/>
  <cols>
    <col min="5" max="10" width="25.28515625" customWidth="1"/>
  </cols>
  <sheetData>
    <row r="1" spans="1:10" ht="42" customHeight="1">
      <c r="A1" s="144" t="s">
        <v>47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3.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6.5" customHeight="1">
      <c r="A3" s="155" t="s">
        <v>380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8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.75">
      <c r="A5" s="144" t="s">
        <v>7</v>
      </c>
      <c r="B5" s="144"/>
      <c r="C5" s="144"/>
      <c r="D5" s="144"/>
      <c r="E5" s="144"/>
      <c r="F5" s="144"/>
      <c r="G5" s="144"/>
      <c r="H5" s="144"/>
      <c r="I5" s="145"/>
      <c r="J5" s="145"/>
    </row>
    <row r="6" spans="1:10" ht="18">
      <c r="A6" s="18"/>
      <c r="B6" s="18"/>
      <c r="C6" s="18"/>
      <c r="D6" s="18"/>
      <c r="E6" s="18"/>
      <c r="F6" s="18"/>
      <c r="G6" s="18"/>
      <c r="H6" s="18"/>
      <c r="I6" s="5"/>
      <c r="J6" s="5"/>
    </row>
    <row r="7" spans="1:10" ht="15.75">
      <c r="A7" s="144" t="s">
        <v>8</v>
      </c>
      <c r="B7" s="146"/>
      <c r="C7" s="146"/>
      <c r="D7" s="146"/>
      <c r="E7" s="146"/>
      <c r="F7" s="146"/>
      <c r="G7" s="146"/>
      <c r="H7" s="146"/>
      <c r="I7" s="146"/>
      <c r="J7" s="146"/>
    </row>
    <row r="8" spans="1:10" ht="18">
      <c r="A8" s="1"/>
      <c r="B8" s="2"/>
      <c r="C8" s="2"/>
      <c r="D8" s="2"/>
      <c r="E8" s="6"/>
      <c r="F8" s="7"/>
      <c r="G8" s="7"/>
      <c r="H8" s="7"/>
      <c r="I8" s="7"/>
      <c r="J8" s="25" t="s">
        <v>49</v>
      </c>
    </row>
    <row r="9" spans="1:10" ht="25.5">
      <c r="A9" s="19"/>
      <c r="B9" s="20"/>
      <c r="C9" s="20"/>
      <c r="D9" s="21"/>
      <c r="E9" s="22"/>
      <c r="F9" s="3" t="s">
        <v>15</v>
      </c>
      <c r="G9" s="3" t="s">
        <v>16</v>
      </c>
      <c r="H9" s="3" t="s">
        <v>26</v>
      </c>
      <c r="I9" s="3" t="s">
        <v>27</v>
      </c>
      <c r="J9" s="3" t="s">
        <v>28</v>
      </c>
    </row>
    <row r="10" spans="1:10">
      <c r="A10" s="147" t="s">
        <v>0</v>
      </c>
      <c r="B10" s="148"/>
      <c r="C10" s="148"/>
      <c r="D10" s="148"/>
      <c r="E10" s="149"/>
      <c r="F10" s="23">
        <f>F11+F12</f>
        <v>20716105.338960003</v>
      </c>
      <c r="G10" s="23">
        <f t="shared" ref="G10:J10" si="0">G11+G12</f>
        <v>23609807.82</v>
      </c>
      <c r="H10" s="23">
        <f t="shared" si="0"/>
        <v>26236432.468500003</v>
      </c>
      <c r="I10" s="23">
        <f t="shared" si="0"/>
        <v>25886831.668500002</v>
      </c>
      <c r="J10" s="23">
        <f t="shared" si="0"/>
        <v>25877790.2685</v>
      </c>
    </row>
    <row r="11" spans="1:10">
      <c r="A11" s="150" t="s">
        <v>20</v>
      </c>
      <c r="B11" s="151"/>
      <c r="C11" s="151"/>
      <c r="D11" s="151"/>
      <c r="E11" s="143"/>
      <c r="F11" s="134">
        <v>20716105.338960003</v>
      </c>
      <c r="G11" s="134">
        <v>23602273.32</v>
      </c>
      <c r="H11" s="134">
        <v>26228897.968500003</v>
      </c>
      <c r="I11" s="134">
        <v>25886831.668500002</v>
      </c>
      <c r="J11" s="134">
        <v>25877790.2685</v>
      </c>
    </row>
    <row r="12" spans="1:10">
      <c r="A12" s="152" t="s">
        <v>21</v>
      </c>
      <c r="B12" s="143"/>
      <c r="C12" s="143"/>
      <c r="D12" s="143"/>
      <c r="E12" s="143"/>
      <c r="F12" s="60">
        <v>0</v>
      </c>
      <c r="G12" s="60">
        <f>1000*7.5345</f>
        <v>7534.5</v>
      </c>
      <c r="H12" s="60">
        <f>1000*7.5345</f>
        <v>7534.5</v>
      </c>
      <c r="I12" s="60">
        <v>0</v>
      </c>
      <c r="J12" s="60">
        <v>0</v>
      </c>
    </row>
    <row r="13" spans="1:10">
      <c r="A13" s="26" t="s">
        <v>1</v>
      </c>
      <c r="B13" s="50"/>
      <c r="C13" s="50"/>
      <c r="D13" s="50"/>
      <c r="E13" s="50"/>
      <c r="F13" s="23">
        <f>F14+F15</f>
        <v>20615878.782885</v>
      </c>
      <c r="G13" s="23">
        <f t="shared" ref="G13:J13" si="1">G14+G15</f>
        <v>23717113.867620002</v>
      </c>
      <c r="H13" s="23">
        <f t="shared" si="1"/>
        <v>26338901.668500002</v>
      </c>
      <c r="I13" s="23">
        <f t="shared" si="1"/>
        <v>25886831.668500002</v>
      </c>
      <c r="J13" s="23">
        <f t="shared" si="1"/>
        <v>25877790.2685</v>
      </c>
    </row>
    <row r="14" spans="1:10">
      <c r="A14" s="153" t="s">
        <v>22</v>
      </c>
      <c r="B14" s="151"/>
      <c r="C14" s="151"/>
      <c r="D14" s="151"/>
      <c r="E14" s="151"/>
      <c r="F14" s="134">
        <v>20184296.896664999</v>
      </c>
      <c r="G14" s="134">
        <v>22989657.892620001</v>
      </c>
      <c r="H14" s="134">
        <v>25868447.488500003</v>
      </c>
      <c r="I14" s="134">
        <v>25416377.488500003</v>
      </c>
      <c r="J14" s="134">
        <v>25407336.088500001</v>
      </c>
    </row>
    <row r="15" spans="1:10">
      <c r="A15" s="142" t="s">
        <v>23</v>
      </c>
      <c r="B15" s="143"/>
      <c r="C15" s="143"/>
      <c r="D15" s="143"/>
      <c r="E15" s="143"/>
      <c r="F15" s="134">
        <v>431581.88622000004</v>
      </c>
      <c r="G15" s="134">
        <v>727455.97500000009</v>
      </c>
      <c r="H15" s="134">
        <v>470454.18000000005</v>
      </c>
      <c r="I15" s="134">
        <v>470454.18000000005</v>
      </c>
      <c r="J15" s="134">
        <v>470454.18000000005</v>
      </c>
    </row>
    <row r="16" spans="1:10">
      <c r="A16" s="154" t="s">
        <v>31</v>
      </c>
      <c r="B16" s="148"/>
      <c r="C16" s="148"/>
      <c r="D16" s="148"/>
      <c r="E16" s="148"/>
      <c r="F16" s="23">
        <f>F10-F13</f>
        <v>100226.556075003</v>
      </c>
      <c r="G16" s="23">
        <f t="shared" ref="G16:J16" si="2">G10-G13</f>
        <v>-107306.04762000218</v>
      </c>
      <c r="H16" s="23">
        <f t="shared" si="2"/>
        <v>-102469.19999999925</v>
      </c>
      <c r="I16" s="23">
        <f t="shared" si="2"/>
        <v>0</v>
      </c>
      <c r="J16" s="23">
        <f t="shared" si="2"/>
        <v>0</v>
      </c>
    </row>
    <row r="17" spans="1:10" ht="18">
      <c r="A17" s="18"/>
      <c r="B17" s="16"/>
      <c r="C17" s="16"/>
      <c r="D17" s="16"/>
      <c r="E17" s="16"/>
      <c r="F17" s="16"/>
      <c r="G17" s="16"/>
      <c r="H17" s="17"/>
      <c r="I17" s="17"/>
      <c r="J17" s="17"/>
    </row>
    <row r="18" spans="1:10" ht="15.75">
      <c r="A18" s="144" t="s">
        <v>9</v>
      </c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ht="18">
      <c r="A19" s="18"/>
      <c r="B19" s="16"/>
      <c r="C19" s="16"/>
      <c r="D19" s="16"/>
      <c r="E19" s="16"/>
      <c r="F19" s="16"/>
      <c r="G19" s="16"/>
      <c r="H19" s="17"/>
      <c r="I19" s="17"/>
      <c r="J19" s="17"/>
    </row>
    <row r="20" spans="1:10" ht="25.5">
      <c r="A20" s="19"/>
      <c r="B20" s="20"/>
      <c r="C20" s="20"/>
      <c r="D20" s="21"/>
      <c r="E20" s="22"/>
      <c r="F20" s="3" t="s">
        <v>15</v>
      </c>
      <c r="G20" s="3" t="s">
        <v>16</v>
      </c>
      <c r="H20" s="3" t="s">
        <v>26</v>
      </c>
      <c r="I20" s="3" t="s">
        <v>27</v>
      </c>
      <c r="J20" s="3" t="s">
        <v>28</v>
      </c>
    </row>
    <row r="21" spans="1:10">
      <c r="A21" s="142" t="s">
        <v>24</v>
      </c>
      <c r="B21" s="143"/>
      <c r="C21" s="143"/>
      <c r="D21" s="143"/>
      <c r="E21" s="143"/>
      <c r="F21" s="31"/>
      <c r="G21" s="31"/>
      <c r="H21" s="31"/>
      <c r="I21" s="31"/>
      <c r="J21" s="30"/>
    </row>
    <row r="22" spans="1:10">
      <c r="A22" s="142" t="s">
        <v>25</v>
      </c>
      <c r="B22" s="143"/>
      <c r="C22" s="143"/>
      <c r="D22" s="143"/>
      <c r="E22" s="143"/>
      <c r="F22" s="31"/>
      <c r="G22" s="31"/>
      <c r="H22" s="31"/>
      <c r="I22" s="31"/>
      <c r="J22" s="30"/>
    </row>
    <row r="23" spans="1:10">
      <c r="A23" s="154" t="s">
        <v>2</v>
      </c>
      <c r="B23" s="148"/>
      <c r="C23" s="148"/>
      <c r="D23" s="148"/>
      <c r="E23" s="148"/>
      <c r="F23" s="23">
        <f>F21-F22</f>
        <v>0</v>
      </c>
      <c r="G23" s="23">
        <f t="shared" ref="G23:J23" si="3">G21-G22</f>
        <v>0</v>
      </c>
      <c r="H23" s="23">
        <f t="shared" si="3"/>
        <v>0</v>
      </c>
      <c r="I23" s="23">
        <f t="shared" si="3"/>
        <v>0</v>
      </c>
      <c r="J23" s="23">
        <f t="shared" si="3"/>
        <v>0</v>
      </c>
    </row>
    <row r="24" spans="1:10">
      <c r="A24" s="154" t="s">
        <v>32</v>
      </c>
      <c r="B24" s="148"/>
      <c r="C24" s="148"/>
      <c r="D24" s="148"/>
      <c r="E24" s="148"/>
      <c r="F24" s="23">
        <f>F16+F23</f>
        <v>100226.556075003</v>
      </c>
      <c r="G24" s="23">
        <f t="shared" ref="G24:J24" si="4">G16+G23</f>
        <v>-107306.04762000218</v>
      </c>
      <c r="H24" s="23">
        <f t="shared" si="4"/>
        <v>-102469.19999999925</v>
      </c>
      <c r="I24" s="23">
        <f t="shared" si="4"/>
        <v>0</v>
      </c>
      <c r="J24" s="23">
        <f t="shared" si="4"/>
        <v>0</v>
      </c>
    </row>
    <row r="25" spans="1:10" ht="18">
      <c r="A25" s="15"/>
      <c r="B25" s="16"/>
      <c r="C25" s="16"/>
      <c r="D25" s="16"/>
      <c r="E25" s="16"/>
      <c r="F25" s="16"/>
      <c r="G25" s="16"/>
      <c r="H25" s="17"/>
      <c r="I25" s="17"/>
      <c r="J25" s="17"/>
    </row>
    <row r="26" spans="1:10" ht="15.75">
      <c r="A26" s="144" t="s">
        <v>33</v>
      </c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 ht="15.7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25.5">
      <c r="A28" s="19"/>
      <c r="B28" s="20"/>
      <c r="C28" s="20"/>
      <c r="D28" s="21"/>
      <c r="E28" s="22"/>
      <c r="F28" s="3" t="s">
        <v>15</v>
      </c>
      <c r="G28" s="3" t="s">
        <v>16</v>
      </c>
      <c r="H28" s="3" t="s">
        <v>26</v>
      </c>
      <c r="I28" s="3" t="s">
        <v>27</v>
      </c>
      <c r="J28" s="3" t="s">
        <v>28</v>
      </c>
    </row>
    <row r="29" spans="1:10" ht="15" customHeight="1">
      <c r="A29" s="160" t="s">
        <v>34</v>
      </c>
      <c r="B29" s="161"/>
      <c r="C29" s="161"/>
      <c r="D29" s="161"/>
      <c r="E29" s="162"/>
      <c r="F29" s="32">
        <f>940*7.5345-3</f>
        <v>7079.43</v>
      </c>
      <c r="G29" s="32">
        <f>14242*7.5345</f>
        <v>107306.349</v>
      </c>
      <c r="H29" s="32">
        <f>13600*7.5345</f>
        <v>102469.20000000001</v>
      </c>
      <c r="I29" s="32">
        <v>0</v>
      </c>
      <c r="J29" s="33">
        <v>0</v>
      </c>
    </row>
    <row r="30" spans="1:10" ht="15" customHeight="1">
      <c r="A30" s="154" t="s">
        <v>35</v>
      </c>
      <c r="B30" s="148"/>
      <c r="C30" s="148"/>
      <c r="D30" s="148"/>
      <c r="E30" s="148"/>
      <c r="F30" s="34">
        <f>F24+F29</f>
        <v>107305.98607500299</v>
      </c>
      <c r="G30" s="34">
        <f>13600*7.5345</f>
        <v>102469.20000000001</v>
      </c>
      <c r="H30" s="34">
        <f t="shared" ref="H30:J30" si="5">H24+H29</f>
        <v>7.5669959187507629E-10</v>
      </c>
      <c r="I30" s="34">
        <f t="shared" si="5"/>
        <v>0</v>
      </c>
      <c r="J30" s="35">
        <f t="shared" si="5"/>
        <v>0</v>
      </c>
    </row>
    <row r="31" spans="1:10" ht="45" customHeight="1">
      <c r="A31" s="147" t="s">
        <v>36</v>
      </c>
      <c r="B31" s="163"/>
      <c r="C31" s="163"/>
      <c r="D31" s="163"/>
      <c r="E31" s="164"/>
      <c r="F31" s="34">
        <f>F16+F23+F29-F30</f>
        <v>0</v>
      </c>
      <c r="G31" s="34">
        <f t="shared" ref="G31:J31" si="6">G16+G23+G29-G30</f>
        <v>-102468.89862000219</v>
      </c>
      <c r="H31" s="34">
        <f t="shared" si="6"/>
        <v>0</v>
      </c>
      <c r="I31" s="34">
        <f t="shared" si="6"/>
        <v>0</v>
      </c>
      <c r="J31" s="35">
        <f t="shared" si="6"/>
        <v>0</v>
      </c>
    </row>
    <row r="32" spans="1:10" ht="15.75">
      <c r="A32" s="4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75">
      <c r="A33" s="165" t="s">
        <v>30</v>
      </c>
      <c r="B33" s="165"/>
      <c r="C33" s="165"/>
      <c r="D33" s="165"/>
      <c r="E33" s="165"/>
      <c r="F33" s="165"/>
      <c r="G33" s="165"/>
      <c r="H33" s="165"/>
      <c r="I33" s="165"/>
      <c r="J33" s="165"/>
    </row>
    <row r="34" spans="1:10" ht="18">
      <c r="A34" s="38"/>
      <c r="B34" s="39"/>
      <c r="C34" s="39"/>
      <c r="D34" s="39"/>
      <c r="E34" s="39"/>
      <c r="F34" s="39"/>
      <c r="G34" s="39"/>
      <c r="H34" s="40"/>
      <c r="I34" s="40"/>
      <c r="J34" s="40"/>
    </row>
    <row r="35" spans="1:10" ht="25.5">
      <c r="A35" s="41"/>
      <c r="B35" s="42"/>
      <c r="C35" s="42"/>
      <c r="D35" s="43"/>
      <c r="E35" s="44"/>
      <c r="F35" s="45" t="s">
        <v>15</v>
      </c>
      <c r="G35" s="45" t="s">
        <v>16</v>
      </c>
      <c r="H35" s="45" t="s">
        <v>26</v>
      </c>
      <c r="I35" s="45" t="s">
        <v>27</v>
      </c>
      <c r="J35" s="45" t="s">
        <v>28</v>
      </c>
    </row>
    <row r="36" spans="1:10">
      <c r="A36" s="160" t="s">
        <v>34</v>
      </c>
      <c r="B36" s="161"/>
      <c r="C36" s="161"/>
      <c r="D36" s="161"/>
      <c r="E36" s="162"/>
      <c r="F36" s="32">
        <v>7079</v>
      </c>
      <c r="G36" s="32">
        <f>F39</f>
        <v>107306</v>
      </c>
      <c r="H36" s="32">
        <f>G39</f>
        <v>102469</v>
      </c>
      <c r="I36" s="32">
        <f>H39</f>
        <v>0</v>
      </c>
      <c r="J36" s="33">
        <f>I39</f>
        <v>0</v>
      </c>
    </row>
    <row r="37" spans="1:10" ht="28.5" customHeight="1">
      <c r="A37" s="160" t="s">
        <v>37</v>
      </c>
      <c r="B37" s="161"/>
      <c r="C37" s="161"/>
      <c r="D37" s="161"/>
      <c r="E37" s="162"/>
      <c r="F37" s="32">
        <v>7079</v>
      </c>
      <c r="G37" s="32">
        <v>107306</v>
      </c>
      <c r="H37" s="32">
        <v>102469</v>
      </c>
      <c r="I37" s="32">
        <v>0</v>
      </c>
      <c r="J37" s="33">
        <v>0</v>
      </c>
    </row>
    <row r="38" spans="1:10">
      <c r="A38" s="160" t="s">
        <v>38</v>
      </c>
      <c r="B38" s="166"/>
      <c r="C38" s="166"/>
      <c r="D38" s="166"/>
      <c r="E38" s="167"/>
      <c r="F38" s="32">
        <v>107306</v>
      </c>
      <c r="G38" s="32">
        <v>102469</v>
      </c>
      <c r="H38" s="32">
        <v>0</v>
      </c>
      <c r="I38" s="32">
        <v>0</v>
      </c>
      <c r="J38" s="33">
        <v>0</v>
      </c>
    </row>
    <row r="39" spans="1:10" ht="15" customHeight="1">
      <c r="A39" s="154" t="s">
        <v>35</v>
      </c>
      <c r="B39" s="148"/>
      <c r="C39" s="148"/>
      <c r="D39" s="148"/>
      <c r="E39" s="148"/>
      <c r="F39" s="24">
        <f>F36-F37+F38</f>
        <v>107306</v>
      </c>
      <c r="G39" s="24">
        <f t="shared" ref="G39:J39" si="7">G36-G37+G38</f>
        <v>102469</v>
      </c>
      <c r="H39" s="24">
        <f t="shared" si="7"/>
        <v>0</v>
      </c>
      <c r="I39" s="24">
        <f t="shared" si="7"/>
        <v>0</v>
      </c>
      <c r="J39" s="46">
        <f t="shared" si="7"/>
        <v>0</v>
      </c>
    </row>
    <row r="40" spans="1:10" ht="17.25" customHeight="1"/>
    <row r="41" spans="1:10" ht="9" customHeight="1"/>
    <row r="42" spans="1:10">
      <c r="A42" s="157" t="s">
        <v>141</v>
      </c>
      <c r="B42" s="157"/>
      <c r="C42" s="157"/>
      <c r="D42" s="157"/>
      <c r="E42" s="157"/>
      <c r="F42" s="157"/>
      <c r="G42" s="157"/>
      <c r="H42" s="157"/>
      <c r="I42" s="157"/>
      <c r="J42" s="157"/>
    </row>
    <row r="43" spans="1:10">
      <c r="A43" s="157"/>
      <c r="B43" s="157"/>
      <c r="C43" s="157"/>
      <c r="D43" s="157"/>
      <c r="E43" s="157"/>
      <c r="F43" s="157"/>
      <c r="G43" s="157"/>
      <c r="H43" s="157"/>
      <c r="I43" s="157"/>
      <c r="J43" s="157"/>
    </row>
  </sheetData>
  <mergeCells count="26">
    <mergeCell ref="A42:J42"/>
    <mergeCell ref="A43:J43"/>
    <mergeCell ref="A31:E31"/>
    <mergeCell ref="A33:J33"/>
    <mergeCell ref="A36:E36"/>
    <mergeCell ref="A37:E37"/>
    <mergeCell ref="A38:E38"/>
    <mergeCell ref="A39:E39"/>
    <mergeCell ref="A30:E30"/>
    <mergeCell ref="A12:E12"/>
    <mergeCell ref="A14:E14"/>
    <mergeCell ref="A15:E15"/>
    <mergeCell ref="A16:E16"/>
    <mergeCell ref="A18:J18"/>
    <mergeCell ref="A21:E21"/>
    <mergeCell ref="A22:E22"/>
    <mergeCell ref="A23:E23"/>
    <mergeCell ref="A24:E24"/>
    <mergeCell ref="A26:J26"/>
    <mergeCell ref="A29:E29"/>
    <mergeCell ref="A11:E11"/>
    <mergeCell ref="A1:J1"/>
    <mergeCell ref="A3:J3"/>
    <mergeCell ref="A5:J5"/>
    <mergeCell ref="A7:J7"/>
    <mergeCell ref="A10:E10"/>
  </mergeCells>
  <pageMargins left="1.1023622047244095" right="0.70866141732283472" top="0.74803149606299213" bottom="0.74803149606299213" header="0.31496062992125984" footer="0.31496062992125984"/>
  <pageSetup paperSize="9" scale="64" orientation="landscape" r:id="rId1"/>
  <headerFooter>
    <oddFooter>Stranica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showGridLines="0" topLeftCell="A10" zoomScaleNormal="100" workbookViewId="0">
      <selection activeCell="A16" sqref="A16:AF32"/>
    </sheetView>
  </sheetViews>
  <sheetFormatPr defaultRowHeight="15"/>
  <cols>
    <col min="1" max="1" width="7.28515625" customWidth="1"/>
    <col min="2" max="2" width="0.85546875" customWidth="1"/>
    <col min="3" max="3" width="8.28515625" customWidth="1"/>
    <col min="4" max="4" width="22" customWidth="1"/>
    <col min="5" max="5" width="5" customWidth="1"/>
    <col min="6" max="6" width="9.7109375" customWidth="1"/>
    <col min="7" max="7" width="1.140625" customWidth="1"/>
    <col min="8" max="8" width="1.7109375" customWidth="1"/>
    <col min="9" max="9" width="20.28515625" customWidth="1"/>
    <col min="10" max="10" width="7.42578125" customWidth="1"/>
    <col min="11" max="11" width="4" customWidth="1"/>
    <col min="12" max="12" width="1.7109375" customWidth="1"/>
    <col min="13" max="13" width="9.140625" customWidth="1"/>
    <col min="14" max="14" width="1.7109375" customWidth="1"/>
    <col min="15" max="15" width="4.42578125" customWidth="1"/>
    <col min="16" max="16" width="4.7109375" customWidth="1"/>
    <col min="17" max="17" width="1.7109375" customWidth="1"/>
    <col min="18" max="18" width="11.42578125" customWidth="1"/>
    <col min="19" max="19" width="1.7109375" customWidth="1"/>
    <col min="20" max="20" width="4.140625" customWidth="1"/>
    <col min="21" max="21" width="6.7109375" customWidth="1"/>
    <col min="22" max="22" width="2.140625" customWidth="1"/>
    <col min="23" max="23" width="0.28515625" customWidth="1"/>
    <col min="24" max="24" width="4.42578125" customWidth="1"/>
    <col min="25" max="25" width="2.42578125" customWidth="1"/>
    <col min="26" max="26" width="3.28515625" customWidth="1"/>
    <col min="27" max="27" width="2.140625" customWidth="1"/>
    <col min="28" max="28" width="0.28515625" customWidth="1"/>
    <col min="29" max="29" width="4" customWidth="1"/>
    <col min="30" max="30" width="2.42578125" customWidth="1"/>
    <col min="31" max="31" width="3.140625" customWidth="1"/>
    <col min="32" max="32" width="0.140625" customWidth="1"/>
  </cols>
  <sheetData>
    <row r="1" spans="1:34" ht="15" customHeight="1">
      <c r="A1" s="204" t="s">
        <v>47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G1" s="204"/>
      <c r="AH1" s="204"/>
    </row>
    <row r="2" spans="1:34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G2" s="204"/>
      <c r="AH2" s="204"/>
    </row>
    <row r="3" spans="1:34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G3" s="204"/>
      <c r="AH3" s="204"/>
    </row>
    <row r="4" spans="1:34" ht="15.7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G4" s="73"/>
      <c r="AH4" s="73"/>
    </row>
    <row r="5" spans="1:34" ht="15.75">
      <c r="A5" s="168" t="s">
        <v>378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G5" s="73"/>
      <c r="AH5" s="73"/>
    </row>
    <row r="6" spans="1:34" s="75" customFormat="1" ht="15.75">
      <c r="A6" s="170" t="s">
        <v>142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G6" s="76"/>
      <c r="AH6" s="76"/>
    </row>
    <row r="7" spans="1:34" ht="15.75">
      <c r="A7" s="168" t="s">
        <v>309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G7" s="73"/>
      <c r="AH7" s="73"/>
    </row>
    <row r="8" spans="1:34" ht="15.75">
      <c r="A8" s="168" t="s">
        <v>310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G8" s="73"/>
      <c r="AH8" s="73"/>
    </row>
    <row r="9" spans="1:34" ht="15.75">
      <c r="A9" s="170" t="s">
        <v>144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G9" s="73"/>
      <c r="AH9" s="73"/>
    </row>
    <row r="10" spans="1:34" ht="15.75">
      <c r="A10" s="168" t="s">
        <v>379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G10" s="73"/>
      <c r="AH10" s="73"/>
    </row>
    <row r="12" spans="1:34" ht="15.75">
      <c r="A12" s="202" t="s">
        <v>7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G12" s="202"/>
      <c r="AH12" s="202"/>
    </row>
    <row r="14" spans="1:34" s="72" customFormat="1" ht="15.75">
      <c r="A14" s="202" t="s">
        <v>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G14" s="202"/>
      <c r="AH14" s="202"/>
    </row>
    <row r="16" spans="1:34" s="72" customFormat="1" ht="15.75">
      <c r="A16" s="202" t="s">
        <v>390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G16" s="202"/>
      <c r="AH16" s="203"/>
    </row>
    <row r="17" spans="1:32" ht="15.75" customHeight="1"/>
    <row r="18" spans="1:32" s="71" customFormat="1" ht="15.75" customHeight="1" thickBot="1">
      <c r="A18" s="172" t="s">
        <v>145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</row>
    <row r="19" spans="1:32" ht="15.75" customHeight="1">
      <c r="A19" s="62"/>
      <c r="B19" s="63"/>
      <c r="C19" s="63"/>
      <c r="D19" s="63"/>
      <c r="E19" s="63"/>
      <c r="F19" s="63"/>
      <c r="G19" s="63"/>
      <c r="H19" s="207" t="s">
        <v>52</v>
      </c>
      <c r="I19" s="207"/>
      <c r="J19" s="207"/>
      <c r="K19" s="207"/>
      <c r="L19" s="207"/>
      <c r="M19" s="64" t="s">
        <v>53</v>
      </c>
      <c r="N19" s="63"/>
      <c r="O19" s="189" t="s">
        <v>53</v>
      </c>
      <c r="P19" s="189"/>
      <c r="Q19" s="63"/>
      <c r="R19" s="70" t="s">
        <v>54</v>
      </c>
      <c r="S19" s="63"/>
      <c r="T19" s="208" t="s">
        <v>54</v>
      </c>
      <c r="U19" s="208"/>
      <c r="V19" s="63"/>
      <c r="W19" s="63"/>
      <c r="X19" s="189" t="s">
        <v>55</v>
      </c>
      <c r="Y19" s="189"/>
      <c r="Z19" s="189"/>
      <c r="AA19" s="189"/>
      <c r="AB19" s="189"/>
      <c r="AC19" s="189"/>
      <c r="AD19" s="189"/>
      <c r="AE19" s="189"/>
      <c r="AF19" s="190"/>
    </row>
    <row r="20" spans="1:32" ht="15.75" customHeight="1" thickBot="1">
      <c r="A20" s="191" t="s">
        <v>56</v>
      </c>
      <c r="B20" s="193" t="s">
        <v>298</v>
      </c>
      <c r="C20" s="193"/>
      <c r="D20" s="193"/>
      <c r="E20" s="193"/>
      <c r="F20" s="193"/>
      <c r="G20" s="65"/>
      <c r="H20" s="195" t="s">
        <v>57</v>
      </c>
      <c r="I20" s="195"/>
      <c r="J20" s="195"/>
      <c r="K20" s="195"/>
      <c r="L20" s="195"/>
      <c r="M20" s="66" t="s">
        <v>58</v>
      </c>
      <c r="N20" s="65"/>
      <c r="O20" s="196" t="s">
        <v>59</v>
      </c>
      <c r="P20" s="196"/>
      <c r="Q20" s="65"/>
      <c r="R20" s="66" t="s">
        <v>60</v>
      </c>
      <c r="S20" s="65"/>
      <c r="T20" s="196" t="s">
        <v>61</v>
      </c>
      <c r="U20" s="196"/>
      <c r="V20" s="65"/>
      <c r="W20" s="65"/>
      <c r="X20" s="67" t="s">
        <v>62</v>
      </c>
      <c r="Y20" s="65"/>
      <c r="Z20" s="67" t="s">
        <v>63</v>
      </c>
      <c r="AA20" s="65"/>
      <c r="AB20" s="65"/>
      <c r="AC20" s="67" t="s">
        <v>64</v>
      </c>
      <c r="AD20" s="65"/>
      <c r="AE20" s="197" t="s">
        <v>65</v>
      </c>
      <c r="AF20" s="198"/>
    </row>
    <row r="21" spans="1:32" ht="15.75" customHeight="1" thickBot="1">
      <c r="A21" s="192"/>
      <c r="B21" s="194"/>
      <c r="C21" s="194"/>
      <c r="D21" s="194"/>
      <c r="E21" s="194"/>
      <c r="F21" s="194"/>
      <c r="G21" s="68"/>
      <c r="H21" s="199" t="s">
        <v>66</v>
      </c>
      <c r="I21" s="199"/>
      <c r="J21" s="199"/>
      <c r="K21" s="199"/>
      <c r="L21" s="199"/>
      <c r="M21" s="69" t="s">
        <v>317</v>
      </c>
      <c r="N21" s="68"/>
      <c r="O21" s="200" t="s">
        <v>318</v>
      </c>
      <c r="P21" s="200"/>
      <c r="Q21" s="68"/>
      <c r="R21" s="69" t="s">
        <v>319</v>
      </c>
      <c r="S21" s="68"/>
      <c r="T21" s="200" t="s">
        <v>327</v>
      </c>
      <c r="U21" s="200"/>
      <c r="V21" s="68"/>
      <c r="W21" s="68"/>
      <c r="X21" s="69" t="s">
        <v>67</v>
      </c>
      <c r="Y21" s="68"/>
      <c r="Z21" s="69" t="s">
        <v>68</v>
      </c>
      <c r="AA21" s="68"/>
      <c r="AB21" s="68"/>
      <c r="AC21" s="69" t="s">
        <v>69</v>
      </c>
      <c r="AD21" s="68"/>
      <c r="AE21" s="200" t="s">
        <v>70</v>
      </c>
      <c r="AF21" s="201"/>
    </row>
    <row r="22" spans="1:32" ht="15.75" customHeight="1">
      <c r="A22" s="187" t="s">
        <v>299</v>
      </c>
      <c r="B22" s="187"/>
      <c r="C22" s="187"/>
      <c r="D22" s="187"/>
      <c r="E22" s="187"/>
      <c r="F22" s="187"/>
      <c r="G22" s="187"/>
      <c r="H22" s="187"/>
      <c r="I22" s="185" t="s">
        <v>94</v>
      </c>
      <c r="J22" s="185"/>
      <c r="K22" s="185"/>
      <c r="L22" s="186">
        <v>3133560</v>
      </c>
      <c r="M22" s="186"/>
      <c r="N22" s="186">
        <f>N23+N30</f>
        <v>3482173</v>
      </c>
      <c r="O22" s="186"/>
      <c r="P22" s="186"/>
      <c r="Q22" s="188" t="s">
        <v>96</v>
      </c>
      <c r="R22" s="188"/>
      <c r="S22" s="185" t="s">
        <v>97</v>
      </c>
      <c r="T22" s="185"/>
      <c r="U22" s="185"/>
      <c r="V22" s="185">
        <v>113.97</v>
      </c>
      <c r="W22" s="185"/>
      <c r="X22" s="185"/>
      <c r="Y22" s="186">
        <v>111.13</v>
      </c>
      <c r="Z22" s="186"/>
      <c r="AA22" s="185">
        <v>98.67</v>
      </c>
      <c r="AB22" s="185"/>
      <c r="AC22" s="185"/>
      <c r="AD22" s="185">
        <v>99.97</v>
      </c>
      <c r="AE22" s="185"/>
      <c r="AF22" s="185"/>
    </row>
    <row r="23" spans="1:32" ht="15.75" customHeight="1">
      <c r="A23" s="182" t="s">
        <v>62</v>
      </c>
      <c r="B23" s="182"/>
      <c r="C23" s="182" t="s">
        <v>100</v>
      </c>
      <c r="D23" s="182"/>
      <c r="E23" s="182"/>
      <c r="F23" s="182"/>
      <c r="G23" s="182"/>
      <c r="H23" s="182"/>
      <c r="I23" s="182"/>
      <c r="J23" s="177" t="s">
        <v>94</v>
      </c>
      <c r="K23" s="177"/>
      <c r="L23" s="177" t="s">
        <v>101</v>
      </c>
      <c r="M23" s="177"/>
      <c r="N23" s="177" t="s">
        <v>102</v>
      </c>
      <c r="O23" s="177"/>
      <c r="P23" s="177"/>
      <c r="Q23" s="205" t="s">
        <v>96</v>
      </c>
      <c r="R23" s="206"/>
      <c r="S23" s="177" t="s">
        <v>97</v>
      </c>
      <c r="T23" s="177"/>
      <c r="U23" s="177"/>
      <c r="V23" s="177">
        <v>113.93</v>
      </c>
      <c r="W23" s="177"/>
      <c r="X23" s="177"/>
      <c r="Y23" s="177" t="s">
        <v>103</v>
      </c>
      <c r="Z23" s="177"/>
      <c r="AA23" s="177" t="s">
        <v>104</v>
      </c>
      <c r="AB23" s="177"/>
      <c r="AC23" s="177"/>
      <c r="AD23" s="177">
        <v>99.97</v>
      </c>
      <c r="AE23" s="177"/>
      <c r="AF23" s="177"/>
    </row>
    <row r="24" spans="1:32" s="92" customFormat="1" ht="15.75" customHeight="1">
      <c r="A24" s="181" t="s">
        <v>105</v>
      </c>
      <c r="B24" s="181"/>
      <c r="C24" s="181" t="s">
        <v>11</v>
      </c>
      <c r="D24" s="181"/>
      <c r="E24" s="181"/>
      <c r="F24" s="181"/>
      <c r="G24" s="181"/>
      <c r="H24" s="181"/>
      <c r="I24" s="181"/>
      <c r="J24" s="180" t="s">
        <v>106</v>
      </c>
      <c r="K24" s="180"/>
      <c r="L24" s="180" t="s">
        <v>107</v>
      </c>
      <c r="M24" s="180"/>
      <c r="N24" s="180" t="s">
        <v>108</v>
      </c>
      <c r="O24" s="180"/>
      <c r="P24" s="180"/>
      <c r="Q24" s="183" t="s">
        <v>109</v>
      </c>
      <c r="R24" s="184"/>
      <c r="S24" s="180" t="s">
        <v>110</v>
      </c>
      <c r="T24" s="180"/>
      <c r="U24" s="180"/>
      <c r="V24" s="180" t="s">
        <v>111</v>
      </c>
      <c r="W24" s="180"/>
      <c r="X24" s="180"/>
      <c r="Y24" s="180" t="s">
        <v>112</v>
      </c>
      <c r="Z24" s="180"/>
      <c r="AA24" s="180" t="s">
        <v>113</v>
      </c>
      <c r="AB24" s="180"/>
      <c r="AC24" s="180"/>
      <c r="AD24" s="180" t="s">
        <v>114</v>
      </c>
      <c r="AE24" s="180"/>
      <c r="AF24" s="180"/>
    </row>
    <row r="25" spans="1:32" s="92" customFormat="1" ht="15" customHeight="1">
      <c r="A25" s="181" t="s">
        <v>117</v>
      </c>
      <c r="B25" s="181"/>
      <c r="C25" s="181" t="s">
        <v>118</v>
      </c>
      <c r="D25" s="181"/>
      <c r="E25" s="181"/>
      <c r="F25" s="181"/>
      <c r="G25" s="181"/>
      <c r="H25" s="181"/>
      <c r="I25" s="181"/>
      <c r="J25" s="180" t="s">
        <v>119</v>
      </c>
      <c r="K25" s="180"/>
      <c r="L25" s="180" t="s">
        <v>120</v>
      </c>
      <c r="M25" s="180"/>
      <c r="N25" s="180" t="s">
        <v>120</v>
      </c>
      <c r="O25" s="180"/>
      <c r="P25" s="180"/>
      <c r="Q25" s="178" t="s">
        <v>120</v>
      </c>
      <c r="R25" s="179"/>
      <c r="S25" s="173" t="s">
        <v>120</v>
      </c>
      <c r="T25" s="173"/>
      <c r="U25" s="173"/>
      <c r="V25" s="180" t="s">
        <v>121</v>
      </c>
      <c r="W25" s="180"/>
      <c r="X25" s="180"/>
      <c r="Y25" s="180" t="s">
        <v>75</v>
      </c>
      <c r="Z25" s="180"/>
      <c r="AA25" s="173">
        <f t="shared" ref="AA25:AA27" si="0">(Q25/N25)*100</f>
        <v>100</v>
      </c>
      <c r="AB25" s="173"/>
      <c r="AC25" s="173"/>
      <c r="AD25" s="173">
        <f t="shared" ref="AD25:AD29" si="1">(S25/Q25)*100</f>
        <v>100</v>
      </c>
      <c r="AE25" s="173"/>
      <c r="AF25" s="173"/>
    </row>
    <row r="26" spans="1:32" s="92" customFormat="1" ht="15" customHeight="1">
      <c r="A26" s="181" t="s">
        <v>122</v>
      </c>
      <c r="B26" s="181"/>
      <c r="C26" s="181" t="s">
        <v>140</v>
      </c>
      <c r="D26" s="181"/>
      <c r="E26" s="181"/>
      <c r="F26" s="181"/>
      <c r="G26" s="181"/>
      <c r="H26" s="181"/>
      <c r="I26" s="181"/>
      <c r="J26" s="180" t="s">
        <v>123</v>
      </c>
      <c r="K26" s="180"/>
      <c r="L26" s="180" t="s">
        <v>124</v>
      </c>
      <c r="M26" s="180"/>
      <c r="N26" s="180" t="s">
        <v>125</v>
      </c>
      <c r="O26" s="180"/>
      <c r="P26" s="180"/>
      <c r="Q26" s="178" t="s">
        <v>125</v>
      </c>
      <c r="R26" s="179"/>
      <c r="S26" s="173" t="s">
        <v>125</v>
      </c>
      <c r="T26" s="173"/>
      <c r="U26" s="173"/>
      <c r="V26" s="180" t="s">
        <v>126</v>
      </c>
      <c r="W26" s="180"/>
      <c r="X26" s="180"/>
      <c r="Y26" s="180" t="s">
        <v>127</v>
      </c>
      <c r="Z26" s="180"/>
      <c r="AA26" s="173">
        <f t="shared" si="0"/>
        <v>100</v>
      </c>
      <c r="AB26" s="173"/>
      <c r="AC26" s="173"/>
      <c r="AD26" s="173">
        <f t="shared" si="1"/>
        <v>100</v>
      </c>
      <c r="AE26" s="173"/>
      <c r="AF26" s="173"/>
    </row>
    <row r="27" spans="1:32" s="92" customFormat="1" ht="15" customHeight="1">
      <c r="A27" s="181" t="s">
        <v>128</v>
      </c>
      <c r="B27" s="181"/>
      <c r="C27" s="181" t="s">
        <v>129</v>
      </c>
      <c r="D27" s="181"/>
      <c r="E27" s="181"/>
      <c r="F27" s="181"/>
      <c r="G27" s="181"/>
      <c r="H27" s="181"/>
      <c r="I27" s="181"/>
      <c r="J27" s="180" t="s">
        <v>130</v>
      </c>
      <c r="K27" s="180"/>
      <c r="L27" s="180" t="s">
        <v>131</v>
      </c>
      <c r="M27" s="180"/>
      <c r="N27" s="180" t="s">
        <v>132</v>
      </c>
      <c r="O27" s="180"/>
      <c r="P27" s="180"/>
      <c r="Q27" s="178" t="s">
        <v>132</v>
      </c>
      <c r="R27" s="179"/>
      <c r="S27" s="173" t="s">
        <v>132</v>
      </c>
      <c r="T27" s="173"/>
      <c r="U27" s="173"/>
      <c r="V27" s="180" t="s">
        <v>133</v>
      </c>
      <c r="W27" s="180"/>
      <c r="X27" s="180"/>
      <c r="Y27" s="180" t="s">
        <v>134</v>
      </c>
      <c r="Z27" s="180"/>
      <c r="AA27" s="173">
        <f t="shared" si="0"/>
        <v>100</v>
      </c>
      <c r="AB27" s="173"/>
      <c r="AC27" s="173"/>
      <c r="AD27" s="173">
        <f t="shared" si="1"/>
        <v>100</v>
      </c>
      <c r="AE27" s="173"/>
      <c r="AF27" s="173"/>
    </row>
    <row r="28" spans="1:32" s="92" customFormat="1" ht="15" customHeight="1">
      <c r="A28" s="181" t="s">
        <v>76</v>
      </c>
      <c r="B28" s="181"/>
      <c r="C28" s="181" t="s">
        <v>12</v>
      </c>
      <c r="D28" s="181"/>
      <c r="E28" s="181"/>
      <c r="F28" s="181"/>
      <c r="G28" s="181"/>
      <c r="H28" s="181"/>
      <c r="I28" s="181"/>
      <c r="J28" s="180" t="s">
        <v>77</v>
      </c>
      <c r="K28" s="180"/>
      <c r="L28" s="180" t="s">
        <v>78</v>
      </c>
      <c r="M28" s="180"/>
      <c r="N28" s="180" t="s">
        <v>79</v>
      </c>
      <c r="O28" s="180"/>
      <c r="P28" s="180"/>
      <c r="Q28" s="178">
        <v>408953</v>
      </c>
      <c r="R28" s="179"/>
      <c r="S28" s="173" t="s">
        <v>81</v>
      </c>
      <c r="T28" s="173"/>
      <c r="U28" s="173"/>
      <c r="V28" s="180" t="s">
        <v>82</v>
      </c>
      <c r="W28" s="180"/>
      <c r="X28" s="180"/>
      <c r="Y28" s="173">
        <v>109.79</v>
      </c>
      <c r="Z28" s="173"/>
      <c r="AA28" s="173">
        <f t="shared" ref="AA28:AA31" si="2">(Q28/N28)*100</f>
        <v>100.98776895096468</v>
      </c>
      <c r="AB28" s="173"/>
      <c r="AC28" s="173"/>
      <c r="AD28" s="173">
        <f t="shared" si="1"/>
        <v>100.9781075086868</v>
      </c>
      <c r="AE28" s="173"/>
      <c r="AF28" s="173"/>
    </row>
    <row r="29" spans="1:32" s="92" customFormat="1" ht="15" customHeight="1">
      <c r="A29" s="181" t="s">
        <v>85</v>
      </c>
      <c r="B29" s="181"/>
      <c r="C29" s="181" t="s">
        <v>86</v>
      </c>
      <c r="D29" s="181"/>
      <c r="E29" s="181"/>
      <c r="F29" s="181"/>
      <c r="G29" s="181"/>
      <c r="H29" s="181"/>
      <c r="I29" s="181"/>
      <c r="J29" s="180" t="s">
        <v>87</v>
      </c>
      <c r="K29" s="180"/>
      <c r="L29" s="180" t="s">
        <v>88</v>
      </c>
      <c r="M29" s="180"/>
      <c r="N29" s="180" t="s">
        <v>88</v>
      </c>
      <c r="O29" s="180"/>
      <c r="P29" s="180"/>
      <c r="Q29" s="178" t="s">
        <v>88</v>
      </c>
      <c r="R29" s="179"/>
      <c r="S29" s="173" t="s">
        <v>88</v>
      </c>
      <c r="T29" s="173"/>
      <c r="U29" s="173"/>
      <c r="V29" s="180" t="s">
        <v>89</v>
      </c>
      <c r="W29" s="180"/>
      <c r="X29" s="180"/>
      <c r="Y29" s="180" t="s">
        <v>75</v>
      </c>
      <c r="Z29" s="180"/>
      <c r="AA29" s="173">
        <f t="shared" si="2"/>
        <v>100</v>
      </c>
      <c r="AB29" s="173"/>
      <c r="AC29" s="173"/>
      <c r="AD29" s="173">
        <f t="shared" si="1"/>
        <v>100</v>
      </c>
      <c r="AE29" s="173"/>
      <c r="AF29" s="173"/>
    </row>
    <row r="30" spans="1:32" ht="15" customHeight="1">
      <c r="A30" s="182" t="s">
        <v>63</v>
      </c>
      <c r="B30" s="182"/>
      <c r="C30" s="182" t="s">
        <v>90</v>
      </c>
      <c r="D30" s="182"/>
      <c r="E30" s="182"/>
      <c r="F30" s="182"/>
      <c r="G30" s="182"/>
      <c r="H30" s="182"/>
      <c r="I30" s="182"/>
      <c r="J30" s="177" t="s">
        <v>73</v>
      </c>
      <c r="K30" s="177"/>
      <c r="L30" s="177" t="s">
        <v>91</v>
      </c>
      <c r="M30" s="177"/>
      <c r="N30" s="177" t="s">
        <v>91</v>
      </c>
      <c r="O30" s="177"/>
      <c r="P30" s="177"/>
      <c r="Q30" s="174" t="s">
        <v>73</v>
      </c>
      <c r="R30" s="175"/>
      <c r="S30" s="176" t="s">
        <v>73</v>
      </c>
      <c r="T30" s="176"/>
      <c r="U30" s="176"/>
      <c r="V30" s="177" t="s">
        <v>73</v>
      </c>
      <c r="W30" s="177"/>
      <c r="X30" s="177"/>
      <c r="Y30" s="177" t="s">
        <v>75</v>
      </c>
      <c r="Z30" s="177"/>
      <c r="AA30" s="176">
        <f t="shared" si="2"/>
        <v>0</v>
      </c>
      <c r="AB30" s="176"/>
      <c r="AC30" s="176"/>
      <c r="AD30" s="176">
        <v>0</v>
      </c>
      <c r="AE30" s="176"/>
      <c r="AF30" s="176"/>
    </row>
    <row r="31" spans="1:32" s="92" customFormat="1" ht="15" customHeight="1">
      <c r="A31" s="181" t="s">
        <v>92</v>
      </c>
      <c r="B31" s="181"/>
      <c r="C31" s="181" t="s">
        <v>93</v>
      </c>
      <c r="D31" s="181"/>
      <c r="E31" s="181"/>
      <c r="F31" s="181"/>
      <c r="G31" s="181"/>
      <c r="H31" s="181"/>
      <c r="I31" s="181"/>
      <c r="J31" s="180" t="s">
        <v>73</v>
      </c>
      <c r="K31" s="180"/>
      <c r="L31" s="180" t="s">
        <v>91</v>
      </c>
      <c r="M31" s="180"/>
      <c r="N31" s="180" t="s">
        <v>91</v>
      </c>
      <c r="O31" s="180"/>
      <c r="P31" s="180"/>
      <c r="Q31" s="178" t="s">
        <v>73</v>
      </c>
      <c r="R31" s="179"/>
      <c r="S31" s="173" t="s">
        <v>73</v>
      </c>
      <c r="T31" s="173"/>
      <c r="U31" s="173"/>
      <c r="V31" s="180" t="s">
        <v>73</v>
      </c>
      <c r="W31" s="180"/>
      <c r="X31" s="180"/>
      <c r="Y31" s="180" t="s">
        <v>75</v>
      </c>
      <c r="Z31" s="180"/>
      <c r="AA31" s="173">
        <f t="shared" si="2"/>
        <v>0</v>
      </c>
      <c r="AB31" s="173"/>
      <c r="AC31" s="173"/>
      <c r="AD31" s="173">
        <v>0</v>
      </c>
      <c r="AE31" s="173"/>
      <c r="AF31" s="173"/>
    </row>
  </sheetData>
  <mergeCells count="138">
    <mergeCell ref="V26:X26"/>
    <mergeCell ref="Y26:Z26"/>
    <mergeCell ref="AA26:AC26"/>
    <mergeCell ref="AD26:AF26"/>
    <mergeCell ref="J26:K26"/>
    <mergeCell ref="L26:M26"/>
    <mergeCell ref="N26:P26"/>
    <mergeCell ref="Q26:R26"/>
    <mergeCell ref="S26:U26"/>
    <mergeCell ref="A26:B26"/>
    <mergeCell ref="C26:I26"/>
    <mergeCell ref="A27:B27"/>
    <mergeCell ref="C27:I27"/>
    <mergeCell ref="J27:K27"/>
    <mergeCell ref="L27:M27"/>
    <mergeCell ref="N27:P27"/>
    <mergeCell ref="Q27:R27"/>
    <mergeCell ref="S27:U27"/>
    <mergeCell ref="V27:X27"/>
    <mergeCell ref="Y27:Z27"/>
    <mergeCell ref="AA27:AC27"/>
    <mergeCell ref="AD27:AF27"/>
    <mergeCell ref="Q28:R28"/>
    <mergeCell ref="S28:U28"/>
    <mergeCell ref="V28:X28"/>
    <mergeCell ref="Y28:Z28"/>
    <mergeCell ref="AA28:AC28"/>
    <mergeCell ref="A28:B28"/>
    <mergeCell ref="C28:I28"/>
    <mergeCell ref="J28:K28"/>
    <mergeCell ref="L28:M28"/>
    <mergeCell ref="N28:P28"/>
    <mergeCell ref="AD28:AF28"/>
    <mergeCell ref="A14:AE14"/>
    <mergeCell ref="A16:AE16"/>
    <mergeCell ref="AG1:AH3"/>
    <mergeCell ref="AG12:AH12"/>
    <mergeCell ref="AG14:AH14"/>
    <mergeCell ref="AG16:AH16"/>
    <mergeCell ref="A1:AE3"/>
    <mergeCell ref="A12:AE12"/>
    <mergeCell ref="A23:B23"/>
    <mergeCell ref="C23:I23"/>
    <mergeCell ref="J23:K23"/>
    <mergeCell ref="L23:M23"/>
    <mergeCell ref="N23:P23"/>
    <mergeCell ref="Q23:R23"/>
    <mergeCell ref="S23:U23"/>
    <mergeCell ref="H19:L19"/>
    <mergeCell ref="O19:P19"/>
    <mergeCell ref="T19:U19"/>
    <mergeCell ref="X19:AF19"/>
    <mergeCell ref="A20:A21"/>
    <mergeCell ref="B20:F21"/>
    <mergeCell ref="H20:L20"/>
    <mergeCell ref="O20:P20"/>
    <mergeCell ref="T20:U20"/>
    <mergeCell ref="AE20:AF20"/>
    <mergeCell ref="H21:L21"/>
    <mergeCell ref="O21:P21"/>
    <mergeCell ref="T21:U21"/>
    <mergeCell ref="AE21:AF21"/>
    <mergeCell ref="S22:U22"/>
    <mergeCell ref="V22:X22"/>
    <mergeCell ref="Y22:Z22"/>
    <mergeCell ref="AA22:AC22"/>
    <mergeCell ref="AD22:AF22"/>
    <mergeCell ref="A22:H22"/>
    <mergeCell ref="I22:K22"/>
    <mergeCell ref="L22:M22"/>
    <mergeCell ref="N22:P22"/>
    <mergeCell ref="Q22:R22"/>
    <mergeCell ref="S25:U25"/>
    <mergeCell ref="V25:X25"/>
    <mergeCell ref="Y25:Z25"/>
    <mergeCell ref="V23:X23"/>
    <mergeCell ref="Y23:Z23"/>
    <mergeCell ref="AA23:AC23"/>
    <mergeCell ref="AD23:AF23"/>
    <mergeCell ref="A24:B24"/>
    <mergeCell ref="C24:I24"/>
    <mergeCell ref="J24:K24"/>
    <mergeCell ref="L24:M24"/>
    <mergeCell ref="N24:P24"/>
    <mergeCell ref="Q24:R24"/>
    <mergeCell ref="S24:U24"/>
    <mergeCell ref="V24:X24"/>
    <mergeCell ref="Y24:Z24"/>
    <mergeCell ref="AA24:AC24"/>
    <mergeCell ref="AD24:AF24"/>
    <mergeCell ref="A30:B30"/>
    <mergeCell ref="C30:I30"/>
    <mergeCell ref="J30:K30"/>
    <mergeCell ref="L30:M30"/>
    <mergeCell ref="N30:P30"/>
    <mergeCell ref="AA25:AC25"/>
    <mergeCell ref="AD25:AF25"/>
    <mergeCell ref="AD29:AF29"/>
    <mergeCell ref="Q29:R29"/>
    <mergeCell ref="S29:U29"/>
    <mergeCell ref="V29:X29"/>
    <mergeCell ref="Y29:Z29"/>
    <mergeCell ref="AA29:AC29"/>
    <mergeCell ref="A29:B29"/>
    <mergeCell ref="C29:I29"/>
    <mergeCell ref="J29:K29"/>
    <mergeCell ref="L29:M29"/>
    <mergeCell ref="N29:P29"/>
    <mergeCell ref="A25:B25"/>
    <mergeCell ref="C25:I25"/>
    <mergeCell ref="J25:K25"/>
    <mergeCell ref="L25:M25"/>
    <mergeCell ref="N25:P25"/>
    <mergeCell ref="Q25:R25"/>
    <mergeCell ref="A5:AE5"/>
    <mergeCell ref="A6:AE6"/>
    <mergeCell ref="A7:AE7"/>
    <mergeCell ref="A8:AE8"/>
    <mergeCell ref="A10:AE10"/>
    <mergeCell ref="A9:AE9"/>
    <mergeCell ref="A18:AE18"/>
    <mergeCell ref="AD31:AF31"/>
    <mergeCell ref="Q30:R30"/>
    <mergeCell ref="S30:U30"/>
    <mergeCell ref="V30:X30"/>
    <mergeCell ref="Y30:Z30"/>
    <mergeCell ref="AA30:AC30"/>
    <mergeCell ref="AD30:AF30"/>
    <mergeCell ref="Q31:R31"/>
    <mergeCell ref="S31:U31"/>
    <mergeCell ref="V31:X31"/>
    <mergeCell ref="Y31:Z31"/>
    <mergeCell ref="AA31:AC31"/>
    <mergeCell ref="A31:B31"/>
    <mergeCell ref="C31:I31"/>
    <mergeCell ref="J31:K31"/>
    <mergeCell ref="L31:M31"/>
    <mergeCell ref="N31:P31"/>
  </mergeCells>
  <pageMargins left="0.43307086614173229" right="0.23622047244094491" top="0.55118110236220474" bottom="0.74803149606299213" header="0.31496062992125984" footer="0.31496062992125984"/>
  <pageSetup paperSize="9" scale="87" fitToHeight="0" orientation="landscape" errors="blank" r:id="rId1"/>
  <headerFooter>
    <oddFooter>Stranica &amp;P od &amp;N</oddFooter>
  </headerFooter>
  <ignoredErrors>
    <ignoredError sqref="S3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showGridLines="0" zoomScale="120" zoomScaleNormal="120" workbookViewId="0">
      <selection activeCell="AI4" sqref="AI4"/>
    </sheetView>
  </sheetViews>
  <sheetFormatPr defaultRowHeight="15"/>
  <cols>
    <col min="1" max="1" width="7.28515625" customWidth="1"/>
    <col min="2" max="2" width="0.85546875" customWidth="1"/>
    <col min="3" max="3" width="8.28515625" customWidth="1"/>
    <col min="4" max="4" width="22" customWidth="1"/>
    <col min="5" max="5" width="5" customWidth="1"/>
    <col min="6" max="6" width="9.7109375" customWidth="1"/>
    <col min="7" max="7" width="1.140625" customWidth="1"/>
    <col min="8" max="9" width="1.7109375" customWidth="1"/>
    <col min="10" max="10" width="7.42578125" customWidth="1"/>
    <col min="11" max="11" width="7.28515625" customWidth="1"/>
    <col min="12" max="12" width="1.7109375" customWidth="1"/>
    <col min="13" max="13" width="9.140625" customWidth="1"/>
    <col min="14" max="14" width="1.7109375" customWidth="1"/>
    <col min="15" max="15" width="4.42578125" customWidth="1"/>
    <col min="16" max="16" width="4.7109375" customWidth="1"/>
    <col min="17" max="17" width="1.7109375" customWidth="1"/>
    <col min="18" max="18" width="10.42578125" customWidth="1"/>
    <col min="19" max="19" width="1.7109375" customWidth="1"/>
    <col min="20" max="20" width="4.140625" customWidth="1"/>
    <col min="21" max="21" width="6.5703125" customWidth="1"/>
    <col min="22" max="22" width="2.140625" customWidth="1"/>
    <col min="23" max="23" width="0.28515625" customWidth="1"/>
    <col min="24" max="24" width="3.28515625" customWidth="1"/>
    <col min="25" max="25" width="2.42578125" customWidth="1"/>
    <col min="26" max="26" width="3.28515625" customWidth="1"/>
    <col min="27" max="27" width="2.140625" customWidth="1"/>
    <col min="28" max="28" width="0.28515625" customWidth="1"/>
    <col min="29" max="29" width="3.28515625" customWidth="1"/>
    <col min="30" max="30" width="2.42578125" customWidth="1"/>
    <col min="31" max="31" width="3.140625" customWidth="1"/>
    <col min="32" max="32" width="0.140625" customWidth="1"/>
  </cols>
  <sheetData>
    <row r="1" spans="1:32" ht="42" customHeight="1">
      <c r="A1" s="144" t="s">
        <v>47</v>
      </c>
      <c r="B1" s="144"/>
      <c r="C1" s="144"/>
      <c r="D1" s="144"/>
      <c r="E1" s="144"/>
      <c r="F1" s="144"/>
      <c r="G1" s="144"/>
      <c r="H1" s="144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</row>
    <row r="2" spans="1:32" ht="18" customHeight="1">
      <c r="A2" s="18"/>
      <c r="B2" s="18"/>
      <c r="C2" s="18"/>
      <c r="D2" s="18"/>
      <c r="E2" s="18"/>
      <c r="F2" s="18"/>
      <c r="G2" s="18"/>
      <c r="H2" s="18"/>
    </row>
    <row r="3" spans="1:32" ht="15.75" customHeight="1">
      <c r="A3" s="144" t="s">
        <v>7</v>
      </c>
      <c r="B3" s="144"/>
      <c r="C3" s="144"/>
      <c r="D3" s="144"/>
      <c r="E3" s="144"/>
      <c r="F3" s="144"/>
      <c r="G3" s="144"/>
      <c r="H3" s="144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</row>
    <row r="4" spans="1:32" ht="18">
      <c r="A4" s="18"/>
      <c r="B4" s="18"/>
      <c r="C4" s="18"/>
      <c r="D4" s="18"/>
      <c r="E4" s="18"/>
      <c r="F4" s="18"/>
      <c r="G4" s="5"/>
      <c r="H4" s="5"/>
    </row>
    <row r="5" spans="1:32" ht="18" customHeight="1">
      <c r="A5" s="144" t="s">
        <v>3</v>
      </c>
      <c r="B5" s="144"/>
      <c r="C5" s="144"/>
      <c r="D5" s="144"/>
      <c r="E5" s="144"/>
      <c r="F5" s="144"/>
      <c r="G5" s="144"/>
      <c r="H5" s="144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</row>
    <row r="7" spans="1:32" ht="15.75" customHeight="1">
      <c r="A7" s="144" t="s">
        <v>391</v>
      </c>
      <c r="B7" s="144"/>
      <c r="C7" s="144"/>
      <c r="D7" s="144"/>
      <c r="E7" s="144"/>
      <c r="F7" s="144"/>
      <c r="G7" s="144"/>
      <c r="H7" s="144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</row>
    <row r="8" spans="1:32" ht="15.75" customHeight="1">
      <c r="A8" s="51"/>
      <c r="B8" s="51"/>
      <c r="C8" s="51"/>
      <c r="D8" s="51"/>
      <c r="E8" s="51"/>
      <c r="F8" s="51"/>
      <c r="G8" s="51"/>
      <c r="H8" s="51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</row>
    <row r="9" spans="1:32" s="74" customFormat="1" ht="16.5" thickBot="1">
      <c r="A9" s="211" t="s">
        <v>205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</row>
    <row r="10" spans="1:32">
      <c r="A10" s="62"/>
      <c r="B10" s="63"/>
      <c r="C10" s="63"/>
      <c r="D10" s="63"/>
      <c r="E10" s="63"/>
      <c r="F10" s="63"/>
      <c r="G10" s="63"/>
      <c r="H10" s="208" t="s">
        <v>52</v>
      </c>
      <c r="I10" s="208"/>
      <c r="J10" s="208"/>
      <c r="K10" s="208"/>
      <c r="L10" s="208"/>
      <c r="M10" s="64" t="s">
        <v>53</v>
      </c>
      <c r="N10" s="63"/>
      <c r="O10" s="189" t="s">
        <v>53</v>
      </c>
      <c r="P10" s="189"/>
      <c r="Q10" s="63"/>
      <c r="R10" s="64" t="s">
        <v>54</v>
      </c>
      <c r="S10" s="63"/>
      <c r="T10" s="189" t="s">
        <v>54</v>
      </c>
      <c r="U10" s="189"/>
      <c r="V10" s="63"/>
      <c r="W10" s="63"/>
      <c r="X10" s="189" t="s">
        <v>55</v>
      </c>
      <c r="Y10" s="189"/>
      <c r="Z10" s="189"/>
      <c r="AA10" s="189"/>
      <c r="AB10" s="189"/>
      <c r="AC10" s="189"/>
      <c r="AD10" s="189"/>
      <c r="AE10" s="189"/>
      <c r="AF10" s="190"/>
    </row>
    <row r="11" spans="1:32" ht="15.75" thickBot="1">
      <c r="A11" s="191" t="s">
        <v>56</v>
      </c>
      <c r="B11" s="193" t="s">
        <v>300</v>
      </c>
      <c r="C11" s="193"/>
      <c r="D11" s="193"/>
      <c r="E11" s="193"/>
      <c r="F11" s="193"/>
      <c r="G11" s="65"/>
      <c r="H11" s="196" t="s">
        <v>57</v>
      </c>
      <c r="I11" s="196"/>
      <c r="J11" s="196"/>
      <c r="K11" s="196"/>
      <c r="L11" s="196"/>
      <c r="M11" s="66" t="s">
        <v>58</v>
      </c>
      <c r="N11" s="65"/>
      <c r="O11" s="196" t="s">
        <v>59</v>
      </c>
      <c r="P11" s="196"/>
      <c r="Q11" s="65"/>
      <c r="R11" s="66" t="s">
        <v>60</v>
      </c>
      <c r="S11" s="65"/>
      <c r="T11" s="196" t="s">
        <v>61</v>
      </c>
      <c r="U11" s="196"/>
      <c r="V11" s="65"/>
      <c r="W11" s="65"/>
      <c r="X11" s="67" t="s">
        <v>62</v>
      </c>
      <c r="Y11" s="65"/>
      <c r="Z11" s="67" t="s">
        <v>63</v>
      </c>
      <c r="AA11" s="65"/>
      <c r="AB11" s="65"/>
      <c r="AC11" s="67" t="s">
        <v>64</v>
      </c>
      <c r="AD11" s="65"/>
      <c r="AE11" s="197" t="s">
        <v>65</v>
      </c>
      <c r="AF11" s="198"/>
    </row>
    <row r="12" spans="1:32" ht="15.75" thickBot="1">
      <c r="A12" s="192"/>
      <c r="B12" s="194"/>
      <c r="C12" s="194"/>
      <c r="D12" s="194"/>
      <c r="E12" s="194"/>
      <c r="F12" s="194"/>
      <c r="G12" s="68"/>
      <c r="H12" s="200" t="s">
        <v>66</v>
      </c>
      <c r="I12" s="200"/>
      <c r="J12" s="200"/>
      <c r="K12" s="200"/>
      <c r="L12" s="200"/>
      <c r="M12" s="69" t="s">
        <v>317</v>
      </c>
      <c r="N12" s="68"/>
      <c r="O12" s="200" t="s">
        <v>318</v>
      </c>
      <c r="P12" s="200"/>
      <c r="Q12" s="68"/>
      <c r="R12" s="69" t="s">
        <v>319</v>
      </c>
      <c r="S12" s="68"/>
      <c r="T12" s="200" t="s">
        <v>327</v>
      </c>
      <c r="U12" s="200"/>
      <c r="V12" s="68"/>
      <c r="W12" s="68"/>
      <c r="X12" s="69" t="s">
        <v>67</v>
      </c>
      <c r="Y12" s="68"/>
      <c r="Z12" s="69" t="s">
        <v>68</v>
      </c>
      <c r="AA12" s="68"/>
      <c r="AB12" s="68"/>
      <c r="AC12" s="69" t="s">
        <v>69</v>
      </c>
      <c r="AD12" s="68"/>
      <c r="AE12" s="200" t="s">
        <v>70</v>
      </c>
      <c r="AF12" s="201"/>
    </row>
    <row r="13" spans="1:32">
      <c r="A13" s="187" t="s">
        <v>301</v>
      </c>
      <c r="B13" s="187"/>
      <c r="C13" s="187"/>
      <c r="D13" s="187"/>
      <c r="E13" s="187"/>
      <c r="F13" s="187"/>
      <c r="G13" s="187"/>
      <c r="H13" s="187"/>
      <c r="I13" s="185" t="s">
        <v>146</v>
      </c>
      <c r="J13" s="185"/>
      <c r="K13" s="185"/>
      <c r="L13" s="186">
        <f>L14+L20</f>
        <v>3147801.96</v>
      </c>
      <c r="M13" s="186"/>
      <c r="N13" s="185" t="s">
        <v>95</v>
      </c>
      <c r="O13" s="185"/>
      <c r="P13" s="185"/>
      <c r="Q13" s="185" t="s">
        <v>96</v>
      </c>
      <c r="R13" s="185"/>
      <c r="S13" s="185" t="s">
        <v>97</v>
      </c>
      <c r="T13" s="185"/>
      <c r="U13" s="185"/>
      <c r="V13" s="185">
        <v>115.04</v>
      </c>
      <c r="W13" s="185"/>
      <c r="X13" s="185"/>
      <c r="Y13" s="185">
        <v>111.05</v>
      </c>
      <c r="Z13" s="185"/>
      <c r="AA13" s="185" t="s">
        <v>98</v>
      </c>
      <c r="AB13" s="185"/>
      <c r="AC13" s="185"/>
      <c r="AD13" s="185">
        <v>99.97</v>
      </c>
      <c r="AE13" s="185"/>
      <c r="AF13" s="185"/>
    </row>
    <row r="14" spans="1:32" ht="15" customHeight="1">
      <c r="A14" s="182" t="s">
        <v>147</v>
      </c>
      <c r="B14" s="182"/>
      <c r="C14" s="182" t="s">
        <v>148</v>
      </c>
      <c r="D14" s="182"/>
      <c r="E14" s="182"/>
      <c r="F14" s="182"/>
      <c r="G14" s="182"/>
      <c r="H14" s="182"/>
      <c r="I14" s="182"/>
      <c r="J14" s="177" t="s">
        <v>149</v>
      </c>
      <c r="K14" s="177"/>
      <c r="L14" s="177" t="s">
        <v>150</v>
      </c>
      <c r="M14" s="177"/>
      <c r="N14" s="177" t="s">
        <v>151</v>
      </c>
      <c r="O14" s="177"/>
      <c r="P14" s="177"/>
      <c r="Q14" s="177" t="s">
        <v>152</v>
      </c>
      <c r="R14" s="177"/>
      <c r="S14" s="177" t="s">
        <v>153</v>
      </c>
      <c r="T14" s="177"/>
      <c r="U14" s="177"/>
      <c r="V14" s="177" t="s">
        <v>154</v>
      </c>
      <c r="W14" s="177"/>
      <c r="X14" s="177"/>
      <c r="Y14" s="177" t="s">
        <v>155</v>
      </c>
      <c r="Z14" s="177"/>
      <c r="AA14" s="205" t="s">
        <v>156</v>
      </c>
      <c r="AB14" s="215"/>
      <c r="AC14" s="206"/>
      <c r="AD14" s="205" t="s">
        <v>99</v>
      </c>
      <c r="AE14" s="215"/>
      <c r="AF14" s="206"/>
    </row>
    <row r="15" spans="1:32" s="92" customFormat="1" ht="15" customHeight="1">
      <c r="A15" s="181" t="s">
        <v>157</v>
      </c>
      <c r="B15" s="181"/>
      <c r="C15" s="181" t="s">
        <v>158</v>
      </c>
      <c r="D15" s="181"/>
      <c r="E15" s="181"/>
      <c r="F15" s="181"/>
      <c r="G15" s="181"/>
      <c r="H15" s="181"/>
      <c r="I15" s="181"/>
      <c r="J15" s="180" t="s">
        <v>159</v>
      </c>
      <c r="K15" s="180"/>
      <c r="L15" s="180" t="s">
        <v>160</v>
      </c>
      <c r="M15" s="180"/>
      <c r="N15" s="180" t="s">
        <v>161</v>
      </c>
      <c r="O15" s="180"/>
      <c r="P15" s="180"/>
      <c r="Q15" s="180" t="s">
        <v>162</v>
      </c>
      <c r="R15" s="180"/>
      <c r="S15" s="180" t="s">
        <v>163</v>
      </c>
      <c r="T15" s="180"/>
      <c r="U15" s="180"/>
      <c r="V15" s="180" t="s">
        <v>164</v>
      </c>
      <c r="W15" s="180"/>
      <c r="X15" s="180"/>
      <c r="Y15" s="180" t="s">
        <v>165</v>
      </c>
      <c r="Z15" s="180"/>
      <c r="AA15" s="183" t="s">
        <v>166</v>
      </c>
      <c r="AB15" s="214"/>
      <c r="AC15" s="184"/>
      <c r="AD15" s="183" t="s">
        <v>167</v>
      </c>
      <c r="AE15" s="214"/>
      <c r="AF15" s="184"/>
    </row>
    <row r="16" spans="1:32" s="92" customFormat="1" ht="15" customHeight="1">
      <c r="A16" s="181" t="s">
        <v>168</v>
      </c>
      <c r="B16" s="181"/>
      <c r="C16" s="181" t="s">
        <v>169</v>
      </c>
      <c r="D16" s="181"/>
      <c r="E16" s="181"/>
      <c r="F16" s="181"/>
      <c r="G16" s="181"/>
      <c r="H16" s="181"/>
      <c r="I16" s="181"/>
      <c r="J16" s="180" t="s">
        <v>170</v>
      </c>
      <c r="K16" s="180"/>
      <c r="L16" s="180" t="s">
        <v>171</v>
      </c>
      <c r="M16" s="180"/>
      <c r="N16" s="180" t="s">
        <v>172</v>
      </c>
      <c r="O16" s="180"/>
      <c r="P16" s="180"/>
      <c r="Q16" s="173" t="s">
        <v>173</v>
      </c>
      <c r="R16" s="173"/>
      <c r="S16" s="173" t="s">
        <v>174</v>
      </c>
      <c r="T16" s="173"/>
      <c r="U16" s="173"/>
      <c r="V16" s="180" t="s">
        <v>175</v>
      </c>
      <c r="W16" s="180"/>
      <c r="X16" s="180"/>
      <c r="Y16" s="180" t="s">
        <v>176</v>
      </c>
      <c r="Z16" s="180"/>
      <c r="AA16" s="178">
        <f t="shared" ref="AA16:AA21" si="0">(Q16/N16)*100</f>
        <v>95.935526637128007</v>
      </c>
      <c r="AB16" s="209"/>
      <c r="AC16" s="179"/>
      <c r="AD16" s="178">
        <f t="shared" ref="AD16:AD21" si="1">(S16/Q16)*100</f>
        <v>99.054476689213772</v>
      </c>
      <c r="AE16" s="209"/>
      <c r="AF16" s="179"/>
    </row>
    <row r="17" spans="1:32" s="92" customFormat="1" ht="15" customHeight="1">
      <c r="A17" s="181" t="s">
        <v>177</v>
      </c>
      <c r="B17" s="181"/>
      <c r="C17" s="181" t="s">
        <v>178</v>
      </c>
      <c r="D17" s="181"/>
      <c r="E17" s="181"/>
      <c r="F17" s="181"/>
      <c r="G17" s="181"/>
      <c r="H17" s="181"/>
      <c r="I17" s="181"/>
      <c r="J17" s="180" t="s">
        <v>179</v>
      </c>
      <c r="K17" s="180"/>
      <c r="L17" s="180" t="s">
        <v>180</v>
      </c>
      <c r="M17" s="180"/>
      <c r="N17" s="180" t="s">
        <v>181</v>
      </c>
      <c r="O17" s="180"/>
      <c r="P17" s="180"/>
      <c r="Q17" s="173" t="s">
        <v>73</v>
      </c>
      <c r="R17" s="173"/>
      <c r="S17" s="173" t="s">
        <v>73</v>
      </c>
      <c r="T17" s="173"/>
      <c r="U17" s="173"/>
      <c r="V17" s="180" t="s">
        <v>182</v>
      </c>
      <c r="W17" s="180"/>
      <c r="X17" s="180"/>
      <c r="Y17" s="180" t="s">
        <v>183</v>
      </c>
      <c r="Z17" s="180"/>
      <c r="AA17" s="178">
        <f t="shared" si="0"/>
        <v>0</v>
      </c>
      <c r="AB17" s="209"/>
      <c r="AC17" s="179"/>
      <c r="AD17" s="178">
        <v>0</v>
      </c>
      <c r="AE17" s="209"/>
      <c r="AF17" s="179"/>
    </row>
    <row r="18" spans="1:32" s="92" customFormat="1" ht="15" customHeight="1">
      <c r="A18" s="181" t="s">
        <v>184</v>
      </c>
      <c r="B18" s="181"/>
      <c r="C18" s="181" t="s">
        <v>185</v>
      </c>
      <c r="D18" s="181"/>
      <c r="E18" s="181"/>
      <c r="F18" s="181"/>
      <c r="G18" s="181"/>
      <c r="H18" s="181"/>
      <c r="I18" s="181"/>
      <c r="J18" s="180" t="s">
        <v>186</v>
      </c>
      <c r="K18" s="180"/>
      <c r="L18" s="180" t="s">
        <v>187</v>
      </c>
      <c r="M18" s="180"/>
      <c r="N18" s="180" t="s">
        <v>188</v>
      </c>
      <c r="O18" s="180"/>
      <c r="P18" s="180"/>
      <c r="Q18" s="173" t="s">
        <v>188</v>
      </c>
      <c r="R18" s="173"/>
      <c r="S18" s="173" t="s">
        <v>188</v>
      </c>
      <c r="T18" s="173"/>
      <c r="U18" s="173"/>
      <c r="V18" s="180" t="s">
        <v>189</v>
      </c>
      <c r="W18" s="180"/>
      <c r="X18" s="180"/>
      <c r="Y18" s="180" t="s">
        <v>190</v>
      </c>
      <c r="Z18" s="180"/>
      <c r="AA18" s="178">
        <f t="shared" si="0"/>
        <v>100</v>
      </c>
      <c r="AB18" s="209"/>
      <c r="AC18" s="179"/>
      <c r="AD18" s="178">
        <f t="shared" si="1"/>
        <v>100</v>
      </c>
      <c r="AE18" s="209"/>
      <c r="AF18" s="179"/>
    </row>
    <row r="19" spans="1:32" s="92" customFormat="1" ht="15" customHeight="1">
      <c r="A19" s="181" t="s">
        <v>191</v>
      </c>
      <c r="B19" s="181"/>
      <c r="C19" s="181" t="s">
        <v>192</v>
      </c>
      <c r="D19" s="181"/>
      <c r="E19" s="181"/>
      <c r="F19" s="181"/>
      <c r="G19" s="181"/>
      <c r="H19" s="181"/>
      <c r="I19" s="181"/>
      <c r="J19" s="180" t="s">
        <v>73</v>
      </c>
      <c r="K19" s="180"/>
      <c r="L19" s="180" t="s">
        <v>73</v>
      </c>
      <c r="M19" s="180"/>
      <c r="N19" s="180" t="s">
        <v>193</v>
      </c>
      <c r="O19" s="180"/>
      <c r="P19" s="180"/>
      <c r="Q19" s="173" t="s">
        <v>193</v>
      </c>
      <c r="R19" s="173"/>
      <c r="S19" s="173" t="s">
        <v>193</v>
      </c>
      <c r="T19" s="173"/>
      <c r="U19" s="173"/>
      <c r="V19" s="180" t="s">
        <v>73</v>
      </c>
      <c r="W19" s="180"/>
      <c r="X19" s="180"/>
      <c r="Y19" s="180" t="s">
        <v>73</v>
      </c>
      <c r="Z19" s="180"/>
      <c r="AA19" s="178">
        <f t="shared" si="0"/>
        <v>100</v>
      </c>
      <c r="AB19" s="209"/>
      <c r="AC19" s="179"/>
      <c r="AD19" s="178">
        <f t="shared" si="1"/>
        <v>100</v>
      </c>
      <c r="AE19" s="209"/>
      <c r="AF19" s="179"/>
    </row>
    <row r="20" spans="1:32" ht="15" customHeight="1">
      <c r="A20" s="182" t="s">
        <v>194</v>
      </c>
      <c r="B20" s="182"/>
      <c r="C20" s="182" t="s">
        <v>195</v>
      </c>
      <c r="D20" s="182"/>
      <c r="E20" s="182"/>
      <c r="F20" s="182"/>
      <c r="G20" s="182"/>
      <c r="H20" s="182"/>
      <c r="I20" s="182"/>
      <c r="J20" s="177" t="s">
        <v>196</v>
      </c>
      <c r="K20" s="177"/>
      <c r="L20" s="177" t="s">
        <v>197</v>
      </c>
      <c r="M20" s="177"/>
      <c r="N20" s="177" t="s">
        <v>198</v>
      </c>
      <c r="O20" s="177"/>
      <c r="P20" s="177"/>
      <c r="Q20" s="176" t="s">
        <v>198</v>
      </c>
      <c r="R20" s="176"/>
      <c r="S20" s="176" t="s">
        <v>198</v>
      </c>
      <c r="T20" s="176"/>
      <c r="U20" s="176"/>
      <c r="V20" s="177" t="s">
        <v>199</v>
      </c>
      <c r="W20" s="177"/>
      <c r="X20" s="177"/>
      <c r="Y20" s="177" t="s">
        <v>200</v>
      </c>
      <c r="Z20" s="177"/>
      <c r="AA20" s="174">
        <f t="shared" si="0"/>
        <v>100</v>
      </c>
      <c r="AB20" s="213"/>
      <c r="AC20" s="175"/>
      <c r="AD20" s="174">
        <f t="shared" si="1"/>
        <v>100</v>
      </c>
      <c r="AE20" s="213"/>
      <c r="AF20" s="175"/>
    </row>
    <row r="21" spans="1:32" s="92" customFormat="1" ht="18" customHeight="1">
      <c r="A21" s="181" t="s">
        <v>201</v>
      </c>
      <c r="B21" s="181"/>
      <c r="C21" s="181" t="s">
        <v>202</v>
      </c>
      <c r="D21" s="181"/>
      <c r="E21" s="181"/>
      <c r="F21" s="181"/>
      <c r="G21" s="181"/>
      <c r="H21" s="181"/>
      <c r="I21" s="181"/>
      <c r="J21" s="180" t="s">
        <v>196</v>
      </c>
      <c r="K21" s="180"/>
      <c r="L21" s="180" t="s">
        <v>197</v>
      </c>
      <c r="M21" s="180"/>
      <c r="N21" s="180" t="s">
        <v>198</v>
      </c>
      <c r="O21" s="180"/>
      <c r="P21" s="180"/>
      <c r="Q21" s="173" t="s">
        <v>198</v>
      </c>
      <c r="R21" s="173"/>
      <c r="S21" s="173" t="s">
        <v>198</v>
      </c>
      <c r="T21" s="173"/>
      <c r="U21" s="173"/>
      <c r="V21" s="180" t="s">
        <v>199</v>
      </c>
      <c r="W21" s="180"/>
      <c r="X21" s="180"/>
      <c r="Y21" s="180" t="s">
        <v>200</v>
      </c>
      <c r="Z21" s="180"/>
      <c r="AA21" s="178">
        <f t="shared" si="0"/>
        <v>100</v>
      </c>
      <c r="AB21" s="209"/>
      <c r="AC21" s="179"/>
      <c r="AD21" s="178">
        <f t="shared" si="1"/>
        <v>100</v>
      </c>
      <c r="AE21" s="209"/>
      <c r="AF21" s="179"/>
    </row>
    <row r="22" spans="1:32" s="92" customFormat="1" ht="15" customHeight="1">
      <c r="A22" s="181" t="s">
        <v>203</v>
      </c>
      <c r="B22" s="181"/>
      <c r="C22" s="181" t="s">
        <v>204</v>
      </c>
      <c r="D22" s="181"/>
      <c r="E22" s="181"/>
      <c r="F22" s="181"/>
      <c r="G22" s="181"/>
      <c r="H22" s="181"/>
      <c r="I22" s="181"/>
      <c r="J22" s="180" t="s">
        <v>73</v>
      </c>
      <c r="K22" s="180"/>
      <c r="L22" s="180" t="s">
        <v>73</v>
      </c>
      <c r="M22" s="180"/>
      <c r="N22" s="180" t="s">
        <v>73</v>
      </c>
      <c r="O22" s="180"/>
      <c r="P22" s="180"/>
      <c r="Q22" s="173" t="s">
        <v>73</v>
      </c>
      <c r="R22" s="173"/>
      <c r="S22" s="173" t="s">
        <v>73</v>
      </c>
      <c r="T22" s="173"/>
      <c r="U22" s="173"/>
      <c r="V22" s="180" t="s">
        <v>73</v>
      </c>
      <c r="W22" s="180"/>
      <c r="X22" s="180"/>
      <c r="Y22" s="180" t="s">
        <v>73</v>
      </c>
      <c r="Z22" s="180"/>
      <c r="AA22" s="178">
        <v>0</v>
      </c>
      <c r="AB22" s="209"/>
      <c r="AC22" s="179"/>
      <c r="AD22" s="178">
        <v>0</v>
      </c>
      <c r="AE22" s="209"/>
      <c r="AF22" s="179"/>
    </row>
  </sheetData>
  <mergeCells count="128">
    <mergeCell ref="O10:P10"/>
    <mergeCell ref="T10:U10"/>
    <mergeCell ref="X10:AF10"/>
    <mergeCell ref="A11:A12"/>
    <mergeCell ref="B11:F12"/>
    <mergeCell ref="H11:L11"/>
    <mergeCell ref="O11:P11"/>
    <mergeCell ref="T11:U11"/>
    <mergeCell ref="AE11:AF11"/>
    <mergeCell ref="H12:L12"/>
    <mergeCell ref="H10:L10"/>
    <mergeCell ref="O12:P12"/>
    <mergeCell ref="T12:U12"/>
    <mergeCell ref="AE12:AF12"/>
    <mergeCell ref="V15:X15"/>
    <mergeCell ref="Y15:Z15"/>
    <mergeCell ref="AD13:AF13"/>
    <mergeCell ref="A14:B14"/>
    <mergeCell ref="C14:I14"/>
    <mergeCell ref="J14:K14"/>
    <mergeCell ref="L14:M14"/>
    <mergeCell ref="N14:P14"/>
    <mergeCell ref="Q14:R14"/>
    <mergeCell ref="S14:U14"/>
    <mergeCell ref="V14:X14"/>
    <mergeCell ref="Y14:Z14"/>
    <mergeCell ref="AA14:AC14"/>
    <mergeCell ref="AD14:AF14"/>
    <mergeCell ref="A13:H13"/>
    <mergeCell ref="I13:K13"/>
    <mergeCell ref="L13:M13"/>
    <mergeCell ref="N13:P13"/>
    <mergeCell ref="Q13:R13"/>
    <mergeCell ref="S13:U13"/>
    <mergeCell ref="V13:X13"/>
    <mergeCell ref="Y13:Z13"/>
    <mergeCell ref="AA13:AC13"/>
    <mergeCell ref="S17:U17"/>
    <mergeCell ref="V17:X17"/>
    <mergeCell ref="Y17:Z17"/>
    <mergeCell ref="N21:P21"/>
    <mergeCell ref="AA15:AC15"/>
    <mergeCell ref="AD15:AF15"/>
    <mergeCell ref="A16:B16"/>
    <mergeCell ref="C16:I16"/>
    <mergeCell ref="J16:K16"/>
    <mergeCell ref="L16:M16"/>
    <mergeCell ref="N16:P16"/>
    <mergeCell ref="S16:U16"/>
    <mergeCell ref="V16:X16"/>
    <mergeCell ref="Y16:Z16"/>
    <mergeCell ref="AA16:AC16"/>
    <mergeCell ref="AD16:AF16"/>
    <mergeCell ref="Q16:R16"/>
    <mergeCell ref="A15:B15"/>
    <mergeCell ref="C15:I15"/>
    <mergeCell ref="J15:K15"/>
    <mergeCell ref="L15:M15"/>
    <mergeCell ref="N15:P15"/>
    <mergeCell ref="Q15:R15"/>
    <mergeCell ref="S15:U15"/>
    <mergeCell ref="Q21:R21"/>
    <mergeCell ref="S21:U21"/>
    <mergeCell ref="V21:X21"/>
    <mergeCell ref="A20:B20"/>
    <mergeCell ref="Y21:Z21"/>
    <mergeCell ref="AA17:AC17"/>
    <mergeCell ref="AD17:AF17"/>
    <mergeCell ref="A18:B18"/>
    <mergeCell ref="C18:I18"/>
    <mergeCell ref="J18:K18"/>
    <mergeCell ref="L18:M18"/>
    <mergeCell ref="N18:P18"/>
    <mergeCell ref="S18:U18"/>
    <mergeCell ref="V18:X18"/>
    <mergeCell ref="Y18:Z18"/>
    <mergeCell ref="AA18:AC18"/>
    <mergeCell ref="AD18:AF18"/>
    <mergeCell ref="Q18:R18"/>
    <mergeCell ref="A17:B17"/>
    <mergeCell ref="C17:I17"/>
    <mergeCell ref="J17:K17"/>
    <mergeCell ref="L17:M17"/>
    <mergeCell ref="N17:P17"/>
    <mergeCell ref="Q17:R17"/>
    <mergeCell ref="S20:U20"/>
    <mergeCell ref="V20:X20"/>
    <mergeCell ref="Y20:Z20"/>
    <mergeCell ref="AA20:AC20"/>
    <mergeCell ref="AD20:AF20"/>
    <mergeCell ref="Q20:R20"/>
    <mergeCell ref="A19:B19"/>
    <mergeCell ref="C19:I19"/>
    <mergeCell ref="J19:K19"/>
    <mergeCell ref="L19:M19"/>
    <mergeCell ref="N19:P19"/>
    <mergeCell ref="Q19:R19"/>
    <mergeCell ref="S19:U19"/>
    <mergeCell ref="V19:X19"/>
    <mergeCell ref="Y19:Z19"/>
    <mergeCell ref="C20:I20"/>
    <mergeCell ref="J20:K20"/>
    <mergeCell ref="L20:M20"/>
    <mergeCell ref="N20:P20"/>
    <mergeCell ref="AA21:AC21"/>
    <mergeCell ref="A1:AE1"/>
    <mergeCell ref="A3:AE3"/>
    <mergeCell ref="A5:AE5"/>
    <mergeCell ref="A7:AE7"/>
    <mergeCell ref="A9:AE9"/>
    <mergeCell ref="S22:U22"/>
    <mergeCell ref="V22:X22"/>
    <mergeCell ref="Y22:Z22"/>
    <mergeCell ref="AA22:AC22"/>
    <mergeCell ref="AD22:AF22"/>
    <mergeCell ref="A22:B22"/>
    <mergeCell ref="C22:I22"/>
    <mergeCell ref="J22:K22"/>
    <mergeCell ref="L22:M22"/>
    <mergeCell ref="N22:P22"/>
    <mergeCell ref="Q22:R22"/>
    <mergeCell ref="AA19:AC19"/>
    <mergeCell ref="AD19:AF19"/>
    <mergeCell ref="A21:B21"/>
    <mergeCell ref="C21:I21"/>
    <mergeCell ref="J21:K21"/>
    <mergeCell ref="L21:M21"/>
    <mergeCell ref="AD21:AF21"/>
  </mergeCells>
  <pageMargins left="0.43307086614173229" right="0.23622047244094491" top="0.55118110236220474" bottom="0.74803149606299213" header="0.31496062992125984" footer="0.31496062992125984"/>
  <pageSetup paperSize="9" scale="99" fitToHeight="0" orientation="landscape" r:id="rId1"/>
  <headerFooter>
    <oddFooter>Stranica &amp;P od &amp;N</oddFooter>
  </headerFooter>
  <ignoredErrors>
    <ignoredError sqref="J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workbookViewId="0">
      <selection activeCell="A7" sqref="A7:AD76"/>
    </sheetView>
  </sheetViews>
  <sheetFormatPr defaultRowHeight="15"/>
  <cols>
    <col min="1" max="1" width="5.85546875" customWidth="1"/>
    <col min="2" max="2" width="9.140625" customWidth="1"/>
    <col min="3" max="3" width="22" customWidth="1"/>
    <col min="4" max="4" width="5" customWidth="1"/>
    <col min="5" max="5" width="9.7109375" customWidth="1"/>
    <col min="6" max="6" width="1.140625" customWidth="1"/>
    <col min="7" max="7" width="1.7109375" customWidth="1"/>
    <col min="8" max="8" width="9.42578125" customWidth="1"/>
    <col min="9" max="9" width="5.85546875" customWidth="1"/>
    <col min="10" max="10" width="1.7109375" customWidth="1"/>
    <col min="11" max="11" width="9.140625" customWidth="1"/>
    <col min="12" max="12" width="1.7109375" customWidth="1"/>
    <col min="13" max="13" width="4.42578125" customWidth="1"/>
    <col min="14" max="14" width="4.7109375" customWidth="1"/>
    <col min="15" max="15" width="1.7109375" customWidth="1"/>
    <col min="16" max="16" width="11.140625" customWidth="1"/>
    <col min="17" max="17" width="1.7109375" customWidth="1"/>
    <col min="18" max="18" width="4.140625" customWidth="1"/>
    <col min="19" max="19" width="7.5703125" customWidth="1"/>
    <col min="20" max="20" width="2.140625" customWidth="1"/>
    <col min="21" max="21" width="0.28515625" customWidth="1"/>
    <col min="22" max="22" width="3.28515625" customWidth="1"/>
    <col min="23" max="23" width="2.42578125" customWidth="1"/>
    <col min="24" max="24" width="3.28515625" customWidth="1"/>
    <col min="25" max="25" width="2.140625" customWidth="1"/>
    <col min="26" max="26" width="0.28515625" customWidth="1"/>
    <col min="27" max="27" width="3.28515625" customWidth="1"/>
    <col min="28" max="28" width="2.42578125" customWidth="1"/>
    <col min="29" max="29" width="3.140625" customWidth="1"/>
    <col min="30" max="30" width="0.140625" customWidth="1"/>
    <col min="32" max="33" width="11.7109375" bestFit="1" customWidth="1"/>
  </cols>
  <sheetData>
    <row r="1" spans="1:30" ht="42" customHeight="1">
      <c r="A1" s="144" t="s">
        <v>47</v>
      </c>
      <c r="B1" s="144"/>
      <c r="C1" s="144"/>
      <c r="D1" s="144"/>
      <c r="E1" s="144"/>
      <c r="F1" s="144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30" ht="18" customHeight="1">
      <c r="A2" s="18"/>
      <c r="B2" s="18"/>
      <c r="C2" s="18"/>
      <c r="D2" s="18"/>
      <c r="E2" s="18"/>
      <c r="F2" s="18"/>
    </row>
    <row r="3" spans="1:30" ht="15.75" customHeight="1">
      <c r="A3" s="144" t="s">
        <v>7</v>
      </c>
      <c r="B3" s="144"/>
      <c r="C3" s="144"/>
      <c r="D3" s="144"/>
      <c r="E3" s="144"/>
      <c r="F3" s="144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</row>
    <row r="4" spans="1:30" ht="18">
      <c r="B4" s="18"/>
      <c r="C4" s="18"/>
      <c r="D4" s="18"/>
      <c r="E4" s="5"/>
      <c r="F4" s="5"/>
    </row>
    <row r="5" spans="1:30" ht="18" customHeight="1">
      <c r="A5" s="144" t="s">
        <v>3</v>
      </c>
      <c r="B5" s="144"/>
      <c r="C5" s="144"/>
      <c r="D5" s="144"/>
      <c r="E5" s="144"/>
      <c r="F5" s="144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</row>
    <row r="6" spans="1:30" ht="18">
      <c r="A6" s="18"/>
      <c r="B6" s="18"/>
      <c r="C6" s="18"/>
      <c r="D6" s="18"/>
      <c r="E6" s="5"/>
      <c r="F6" s="5"/>
    </row>
    <row r="7" spans="1:30" ht="15.75" customHeight="1">
      <c r="A7" s="144" t="s">
        <v>392</v>
      </c>
      <c r="B7" s="144"/>
      <c r="C7" s="144"/>
      <c r="D7" s="144"/>
      <c r="E7" s="144"/>
      <c r="F7" s="144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</row>
    <row r="8" spans="1:30" ht="15.75" customHeight="1">
      <c r="A8" s="51"/>
      <c r="B8" s="51"/>
      <c r="C8" s="51"/>
      <c r="D8" s="51"/>
      <c r="E8" s="51"/>
      <c r="F8" s="51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1:30" ht="15" customHeight="1" thickBot="1">
      <c r="A9" s="211" t="s">
        <v>283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</row>
    <row r="10" spans="1:30" ht="15" customHeight="1">
      <c r="A10" s="221" t="s">
        <v>206</v>
      </c>
      <c r="B10" s="222"/>
      <c r="C10" s="222"/>
      <c r="D10" s="222"/>
      <c r="E10" s="222"/>
      <c r="F10" s="63"/>
      <c r="G10" s="208" t="s">
        <v>52</v>
      </c>
      <c r="H10" s="208"/>
      <c r="I10" s="208"/>
      <c r="J10" s="208"/>
      <c r="K10" s="64" t="s">
        <v>53</v>
      </c>
      <c r="L10" s="63"/>
      <c r="M10" s="189" t="s">
        <v>53</v>
      </c>
      <c r="N10" s="189"/>
      <c r="O10" s="63"/>
      <c r="P10" s="64" t="s">
        <v>54</v>
      </c>
      <c r="Q10" s="63"/>
      <c r="R10" s="189" t="s">
        <v>54</v>
      </c>
      <c r="S10" s="189"/>
      <c r="T10" s="63"/>
      <c r="U10" s="63"/>
      <c r="V10" s="189" t="s">
        <v>55</v>
      </c>
      <c r="W10" s="189"/>
      <c r="X10" s="189"/>
      <c r="Y10" s="189"/>
      <c r="Z10" s="189"/>
      <c r="AA10" s="189"/>
      <c r="AB10" s="189"/>
      <c r="AC10" s="189"/>
      <c r="AD10" s="190"/>
    </row>
    <row r="11" spans="1:30" ht="15.75" customHeight="1">
      <c r="A11" s="223"/>
      <c r="B11" s="224"/>
      <c r="C11" s="224"/>
      <c r="D11" s="224"/>
      <c r="E11" s="224"/>
      <c r="F11" s="65"/>
      <c r="G11" s="196" t="s">
        <v>57</v>
      </c>
      <c r="H11" s="196"/>
      <c r="I11" s="196"/>
      <c r="J11" s="196"/>
      <c r="K11" s="66" t="s">
        <v>58</v>
      </c>
      <c r="L11" s="65"/>
      <c r="M11" s="196" t="s">
        <v>59</v>
      </c>
      <c r="N11" s="196"/>
      <c r="O11" s="65"/>
      <c r="P11" s="66" t="s">
        <v>60</v>
      </c>
      <c r="Q11" s="65"/>
      <c r="R11" s="196" t="s">
        <v>61</v>
      </c>
      <c r="S11" s="196"/>
      <c r="T11" s="65"/>
      <c r="U11" s="65"/>
      <c r="V11" s="67" t="s">
        <v>62</v>
      </c>
      <c r="W11" s="65"/>
      <c r="X11" s="67" t="s">
        <v>63</v>
      </c>
      <c r="Y11" s="65"/>
      <c r="Z11" s="65"/>
      <c r="AA11" s="67" t="s">
        <v>64</v>
      </c>
      <c r="AB11" s="65"/>
      <c r="AC11" s="197" t="s">
        <v>65</v>
      </c>
      <c r="AD11" s="198"/>
    </row>
    <row r="12" spans="1:30" ht="15.75" thickBot="1">
      <c r="A12" s="225"/>
      <c r="B12" s="226"/>
      <c r="C12" s="226"/>
      <c r="D12" s="226"/>
      <c r="E12" s="226"/>
      <c r="F12" s="68"/>
      <c r="G12" s="200" t="s">
        <v>66</v>
      </c>
      <c r="H12" s="200"/>
      <c r="I12" s="200"/>
      <c r="J12" s="200"/>
      <c r="K12" s="69" t="s">
        <v>317</v>
      </c>
      <c r="L12" s="68"/>
      <c r="M12" s="200" t="s">
        <v>318</v>
      </c>
      <c r="N12" s="200"/>
      <c r="O12" s="68"/>
      <c r="P12" s="69" t="s">
        <v>319</v>
      </c>
      <c r="Q12" s="68"/>
      <c r="R12" s="200" t="s">
        <v>327</v>
      </c>
      <c r="S12" s="200"/>
      <c r="T12" s="68"/>
      <c r="U12" s="68"/>
      <c r="V12" s="69" t="s">
        <v>67</v>
      </c>
      <c r="W12" s="68"/>
      <c r="X12" s="69" t="s">
        <v>68</v>
      </c>
      <c r="Y12" s="68"/>
      <c r="Z12" s="68"/>
      <c r="AA12" s="69" t="s">
        <v>69</v>
      </c>
      <c r="AB12" s="68"/>
      <c r="AC12" s="200" t="s">
        <v>70</v>
      </c>
      <c r="AD12" s="201"/>
    </row>
    <row r="13" spans="1:30" ht="15" customHeight="1">
      <c r="A13" s="187" t="s">
        <v>299</v>
      </c>
      <c r="B13" s="187"/>
      <c r="C13" s="187"/>
      <c r="D13" s="187"/>
      <c r="E13" s="187"/>
      <c r="F13" s="187"/>
      <c r="G13" s="187"/>
      <c r="H13" s="185" t="s">
        <v>94</v>
      </c>
      <c r="I13" s="185"/>
      <c r="J13" s="186">
        <v>3133560</v>
      </c>
      <c r="K13" s="186"/>
      <c r="L13" s="186">
        <f>3495773-13600</f>
        <v>3482173</v>
      </c>
      <c r="M13" s="186"/>
      <c r="N13" s="186"/>
      <c r="O13" s="185" t="s">
        <v>96</v>
      </c>
      <c r="P13" s="185"/>
      <c r="Q13" s="185" t="s">
        <v>97</v>
      </c>
      <c r="R13" s="185"/>
      <c r="S13" s="185"/>
      <c r="T13" s="186">
        <v>113.97</v>
      </c>
      <c r="U13" s="186"/>
      <c r="V13" s="186"/>
      <c r="W13" s="186">
        <v>111.13</v>
      </c>
      <c r="X13" s="186"/>
      <c r="Y13" s="185">
        <v>98.67</v>
      </c>
      <c r="Z13" s="185"/>
      <c r="AA13" s="185"/>
      <c r="AB13" s="185">
        <v>99.97</v>
      </c>
      <c r="AC13" s="185"/>
      <c r="AD13" s="185"/>
    </row>
    <row r="14" spans="1:30" ht="15" customHeight="1">
      <c r="A14" s="217" t="s">
        <v>207</v>
      </c>
      <c r="B14" s="217"/>
      <c r="C14" s="217"/>
      <c r="D14" s="217"/>
      <c r="E14" s="217"/>
      <c r="F14" s="217"/>
      <c r="G14" s="217"/>
      <c r="H14" s="216" t="s">
        <v>77</v>
      </c>
      <c r="I14" s="216"/>
      <c r="J14" s="216" t="s">
        <v>78</v>
      </c>
      <c r="K14" s="216"/>
      <c r="L14" s="216" t="s">
        <v>79</v>
      </c>
      <c r="M14" s="216"/>
      <c r="N14" s="216"/>
      <c r="O14" s="216" t="s">
        <v>80</v>
      </c>
      <c r="P14" s="216"/>
      <c r="Q14" s="216" t="s">
        <v>81</v>
      </c>
      <c r="R14" s="216"/>
      <c r="S14" s="216"/>
      <c r="T14" s="216" t="s">
        <v>82</v>
      </c>
      <c r="U14" s="216"/>
      <c r="V14" s="216"/>
      <c r="W14" s="218">
        <v>109.79</v>
      </c>
      <c r="X14" s="218"/>
      <c r="Y14" s="216" t="s">
        <v>83</v>
      </c>
      <c r="Z14" s="216"/>
      <c r="AA14" s="216"/>
      <c r="AB14" s="216" t="s">
        <v>84</v>
      </c>
      <c r="AC14" s="216"/>
      <c r="AD14" s="216"/>
    </row>
    <row r="15" spans="1:30" ht="15" customHeight="1">
      <c r="A15" s="217" t="s">
        <v>208</v>
      </c>
      <c r="B15" s="217"/>
      <c r="C15" s="217"/>
      <c r="D15" s="217"/>
      <c r="E15" s="217"/>
      <c r="F15" s="217"/>
      <c r="G15" s="217"/>
      <c r="H15" s="216" t="s">
        <v>209</v>
      </c>
      <c r="I15" s="216"/>
      <c r="J15" s="216" t="s">
        <v>210</v>
      </c>
      <c r="K15" s="216"/>
      <c r="L15" s="216" t="s">
        <v>211</v>
      </c>
      <c r="M15" s="216"/>
      <c r="N15" s="216"/>
      <c r="O15" s="216" t="s">
        <v>212</v>
      </c>
      <c r="P15" s="216"/>
      <c r="Q15" s="216" t="s">
        <v>213</v>
      </c>
      <c r="R15" s="216"/>
      <c r="S15" s="216"/>
      <c r="T15" s="216" t="s">
        <v>214</v>
      </c>
      <c r="U15" s="216"/>
      <c r="V15" s="216"/>
      <c r="W15" s="216" t="s">
        <v>215</v>
      </c>
      <c r="X15" s="216"/>
      <c r="Y15" s="216" t="s">
        <v>216</v>
      </c>
      <c r="Z15" s="216"/>
      <c r="AA15" s="216"/>
      <c r="AB15" s="216" t="s">
        <v>217</v>
      </c>
      <c r="AC15" s="216"/>
      <c r="AD15" s="216"/>
    </row>
    <row r="16" spans="1:30" ht="15" customHeight="1">
      <c r="A16" s="217" t="s">
        <v>218</v>
      </c>
      <c r="B16" s="217"/>
      <c r="C16" s="217"/>
      <c r="D16" s="217"/>
      <c r="E16" s="217"/>
      <c r="F16" s="217"/>
      <c r="G16" s="217"/>
      <c r="H16" s="216" t="s">
        <v>209</v>
      </c>
      <c r="I16" s="216"/>
      <c r="J16" s="216" t="s">
        <v>210</v>
      </c>
      <c r="K16" s="216"/>
      <c r="L16" s="216" t="s">
        <v>211</v>
      </c>
      <c r="M16" s="216"/>
      <c r="N16" s="216"/>
      <c r="O16" s="216" t="s">
        <v>212</v>
      </c>
      <c r="P16" s="216"/>
      <c r="Q16" s="216" t="s">
        <v>213</v>
      </c>
      <c r="R16" s="216"/>
      <c r="S16" s="216"/>
      <c r="T16" s="216" t="s">
        <v>214</v>
      </c>
      <c r="U16" s="216"/>
      <c r="V16" s="216"/>
      <c r="W16" s="216" t="s">
        <v>215</v>
      </c>
      <c r="X16" s="216"/>
      <c r="Y16" s="216" t="s">
        <v>216</v>
      </c>
      <c r="Z16" s="216"/>
      <c r="AA16" s="216"/>
      <c r="AB16" s="216" t="s">
        <v>217</v>
      </c>
      <c r="AC16" s="216"/>
      <c r="AD16" s="216"/>
    </row>
    <row r="17" spans="1:33" ht="15" customHeight="1">
      <c r="A17" s="217" t="s">
        <v>219</v>
      </c>
      <c r="B17" s="217"/>
      <c r="C17" s="217"/>
      <c r="D17" s="217"/>
      <c r="E17" s="217"/>
      <c r="F17" s="217"/>
      <c r="G17" s="217"/>
      <c r="H17" s="216" t="s">
        <v>220</v>
      </c>
      <c r="I17" s="216"/>
      <c r="J17" s="216" t="s">
        <v>221</v>
      </c>
      <c r="K17" s="216"/>
      <c r="L17" s="216" t="s">
        <v>221</v>
      </c>
      <c r="M17" s="216"/>
      <c r="N17" s="216"/>
      <c r="O17" s="216" t="s">
        <v>221</v>
      </c>
      <c r="P17" s="216"/>
      <c r="Q17" s="216" t="s">
        <v>221</v>
      </c>
      <c r="R17" s="216"/>
      <c r="S17" s="216"/>
      <c r="T17" s="216" t="s">
        <v>222</v>
      </c>
      <c r="U17" s="216"/>
      <c r="V17" s="216"/>
      <c r="W17" s="216" t="s">
        <v>75</v>
      </c>
      <c r="X17" s="216"/>
      <c r="Y17" s="216" t="s">
        <v>75</v>
      </c>
      <c r="Z17" s="216"/>
      <c r="AA17" s="216"/>
      <c r="AB17" s="216" t="s">
        <v>75</v>
      </c>
      <c r="AC17" s="216"/>
      <c r="AD17" s="216"/>
    </row>
    <row r="18" spans="1:33" ht="15" customHeight="1">
      <c r="A18" s="217" t="s">
        <v>223</v>
      </c>
      <c r="B18" s="217"/>
      <c r="C18" s="217"/>
      <c r="D18" s="217"/>
      <c r="E18" s="217"/>
      <c r="F18" s="217"/>
      <c r="G18" s="217"/>
      <c r="H18" s="216" t="s">
        <v>224</v>
      </c>
      <c r="I18" s="216"/>
      <c r="J18" s="216" t="s">
        <v>73</v>
      </c>
      <c r="K18" s="216"/>
      <c r="L18" s="216" t="s">
        <v>73</v>
      </c>
      <c r="M18" s="216"/>
      <c r="N18" s="216"/>
      <c r="O18" s="216" t="s">
        <v>73</v>
      </c>
      <c r="P18" s="216"/>
      <c r="Q18" s="216" t="s">
        <v>73</v>
      </c>
      <c r="R18" s="216"/>
      <c r="S18" s="216"/>
      <c r="T18" s="216" t="s">
        <v>73</v>
      </c>
      <c r="U18" s="216"/>
      <c r="V18" s="216"/>
      <c r="W18" s="216" t="s">
        <v>73</v>
      </c>
      <c r="X18" s="216"/>
      <c r="Y18" s="216" t="s">
        <v>73</v>
      </c>
      <c r="Z18" s="216"/>
      <c r="AA18" s="216"/>
      <c r="AB18" s="216" t="s">
        <v>73</v>
      </c>
      <c r="AC18" s="216"/>
      <c r="AD18" s="216"/>
      <c r="AG18" s="61"/>
    </row>
    <row r="19" spans="1:33">
      <c r="A19" s="217" t="s">
        <v>225</v>
      </c>
      <c r="B19" s="217"/>
      <c r="C19" s="217"/>
      <c r="D19" s="217"/>
      <c r="E19" s="217"/>
      <c r="F19" s="217"/>
      <c r="G19" s="217"/>
      <c r="H19" s="216" t="s">
        <v>224</v>
      </c>
      <c r="I19" s="216"/>
      <c r="J19" s="216" t="s">
        <v>73</v>
      </c>
      <c r="K19" s="216"/>
      <c r="L19" s="216" t="s">
        <v>73</v>
      </c>
      <c r="M19" s="216"/>
      <c r="N19" s="216"/>
      <c r="O19" s="216" t="s">
        <v>73</v>
      </c>
      <c r="P19" s="216"/>
      <c r="Q19" s="216" t="s">
        <v>73</v>
      </c>
      <c r="R19" s="216"/>
      <c r="S19" s="216"/>
      <c r="T19" s="216" t="s">
        <v>73</v>
      </c>
      <c r="U19" s="216"/>
      <c r="V19" s="216"/>
      <c r="W19" s="216" t="s">
        <v>73</v>
      </c>
      <c r="X19" s="216"/>
      <c r="Y19" s="216" t="s">
        <v>73</v>
      </c>
      <c r="Z19" s="216"/>
      <c r="AA19" s="216"/>
      <c r="AB19" s="216" t="s">
        <v>73</v>
      </c>
      <c r="AC19" s="216"/>
      <c r="AD19" s="216"/>
    </row>
    <row r="20" spans="1:33">
      <c r="A20" s="217" t="s">
        <v>226</v>
      </c>
      <c r="B20" s="217"/>
      <c r="C20" s="217"/>
      <c r="D20" s="217"/>
      <c r="E20" s="217"/>
      <c r="F20" s="217"/>
      <c r="G20" s="217"/>
      <c r="H20" s="216" t="s">
        <v>227</v>
      </c>
      <c r="I20" s="216"/>
      <c r="J20" s="216" t="s">
        <v>73</v>
      </c>
      <c r="K20" s="216"/>
      <c r="L20" s="216" t="s">
        <v>73</v>
      </c>
      <c r="M20" s="216"/>
      <c r="N20" s="216"/>
      <c r="O20" s="216" t="s">
        <v>73</v>
      </c>
      <c r="P20" s="216"/>
      <c r="Q20" s="216" t="s">
        <v>73</v>
      </c>
      <c r="R20" s="216"/>
      <c r="S20" s="216"/>
      <c r="T20" s="216" t="s">
        <v>73</v>
      </c>
      <c r="U20" s="216"/>
      <c r="V20" s="216"/>
      <c r="W20" s="216" t="s">
        <v>73</v>
      </c>
      <c r="X20" s="216"/>
      <c r="Y20" s="216" t="s">
        <v>73</v>
      </c>
      <c r="Z20" s="216"/>
      <c r="AA20" s="216"/>
      <c r="AB20" s="216" t="s">
        <v>73</v>
      </c>
      <c r="AC20" s="216"/>
      <c r="AD20" s="216"/>
    </row>
    <row r="21" spans="1:33">
      <c r="A21" s="217" t="s">
        <v>228</v>
      </c>
      <c r="B21" s="217"/>
      <c r="C21" s="217"/>
      <c r="D21" s="217"/>
      <c r="E21" s="217"/>
      <c r="F21" s="217"/>
      <c r="G21" s="217"/>
      <c r="H21" s="216" t="s">
        <v>227</v>
      </c>
      <c r="I21" s="216"/>
      <c r="J21" s="216" t="s">
        <v>73</v>
      </c>
      <c r="K21" s="216"/>
      <c r="L21" s="216" t="s">
        <v>73</v>
      </c>
      <c r="M21" s="216"/>
      <c r="N21" s="216"/>
      <c r="O21" s="216" t="s">
        <v>73</v>
      </c>
      <c r="P21" s="216"/>
      <c r="Q21" s="216" t="s">
        <v>73</v>
      </c>
      <c r="R21" s="216"/>
      <c r="S21" s="216"/>
      <c r="T21" s="216" t="s">
        <v>73</v>
      </c>
      <c r="U21" s="216"/>
      <c r="V21" s="216"/>
      <c r="W21" s="216" t="s">
        <v>73</v>
      </c>
      <c r="X21" s="216"/>
      <c r="Y21" s="216" t="s">
        <v>73</v>
      </c>
      <c r="Z21" s="216"/>
      <c r="AA21" s="216"/>
      <c r="AB21" s="216" t="s">
        <v>73</v>
      </c>
      <c r="AC21" s="216"/>
      <c r="AD21" s="216"/>
    </row>
    <row r="22" spans="1:33">
      <c r="A22" s="217" t="s">
        <v>229</v>
      </c>
      <c r="B22" s="217"/>
      <c r="C22" s="217"/>
      <c r="D22" s="217"/>
      <c r="E22" s="217"/>
      <c r="F22" s="217"/>
      <c r="G22" s="217"/>
      <c r="H22" s="216" t="s">
        <v>135</v>
      </c>
      <c r="I22" s="216"/>
      <c r="J22" s="216" t="s">
        <v>136</v>
      </c>
      <c r="K22" s="216"/>
      <c r="L22" s="216" t="s">
        <v>137</v>
      </c>
      <c r="M22" s="216"/>
      <c r="N22" s="216"/>
      <c r="O22" s="216" t="s">
        <v>137</v>
      </c>
      <c r="P22" s="216"/>
      <c r="Q22" s="216" t="s">
        <v>137</v>
      </c>
      <c r="R22" s="216"/>
      <c r="S22" s="216"/>
      <c r="T22" s="216" t="s">
        <v>138</v>
      </c>
      <c r="U22" s="216"/>
      <c r="V22" s="216"/>
      <c r="W22" s="216" t="s">
        <v>139</v>
      </c>
      <c r="X22" s="216"/>
      <c r="Y22" s="216" t="s">
        <v>75</v>
      </c>
      <c r="Z22" s="216"/>
      <c r="AA22" s="216"/>
      <c r="AB22" s="216" t="s">
        <v>75</v>
      </c>
      <c r="AC22" s="216"/>
      <c r="AD22" s="216"/>
    </row>
    <row r="23" spans="1:33">
      <c r="A23" s="217" t="s">
        <v>230</v>
      </c>
      <c r="B23" s="217"/>
      <c r="C23" s="217"/>
      <c r="D23" s="217"/>
      <c r="E23" s="217"/>
      <c r="F23" s="217"/>
      <c r="G23" s="217"/>
      <c r="H23" s="216" t="s">
        <v>135</v>
      </c>
      <c r="I23" s="216"/>
      <c r="J23" s="216" t="s">
        <v>136</v>
      </c>
      <c r="K23" s="216"/>
      <c r="L23" s="216" t="s">
        <v>137</v>
      </c>
      <c r="M23" s="216"/>
      <c r="N23" s="216"/>
      <c r="O23" s="216" t="s">
        <v>137</v>
      </c>
      <c r="P23" s="216"/>
      <c r="Q23" s="216" t="s">
        <v>137</v>
      </c>
      <c r="R23" s="216"/>
      <c r="S23" s="216"/>
      <c r="T23" s="216" t="s">
        <v>138</v>
      </c>
      <c r="U23" s="216"/>
      <c r="V23" s="216"/>
      <c r="W23" s="216" t="s">
        <v>139</v>
      </c>
      <c r="X23" s="216"/>
      <c r="Y23" s="216" t="s">
        <v>75</v>
      </c>
      <c r="Z23" s="216"/>
      <c r="AA23" s="216"/>
      <c r="AB23" s="216" t="s">
        <v>75</v>
      </c>
      <c r="AC23" s="216"/>
      <c r="AD23" s="216"/>
    </row>
    <row r="24" spans="1:33">
      <c r="A24" s="217" t="s">
        <v>231</v>
      </c>
      <c r="B24" s="217"/>
      <c r="C24" s="217"/>
      <c r="D24" s="217"/>
      <c r="E24" s="217"/>
      <c r="F24" s="217"/>
      <c r="G24" s="217"/>
      <c r="H24" s="216" t="s">
        <v>135</v>
      </c>
      <c r="I24" s="216"/>
      <c r="J24" s="216" t="s">
        <v>136</v>
      </c>
      <c r="K24" s="216"/>
      <c r="L24" s="216" t="s">
        <v>137</v>
      </c>
      <c r="M24" s="216"/>
      <c r="N24" s="216"/>
      <c r="O24" s="216" t="s">
        <v>137</v>
      </c>
      <c r="P24" s="216"/>
      <c r="Q24" s="216" t="s">
        <v>137</v>
      </c>
      <c r="R24" s="216"/>
      <c r="S24" s="216"/>
      <c r="T24" s="216" t="s">
        <v>138</v>
      </c>
      <c r="U24" s="216"/>
      <c r="V24" s="216"/>
      <c r="W24" s="216" t="s">
        <v>139</v>
      </c>
      <c r="X24" s="216"/>
      <c r="Y24" s="216" t="s">
        <v>75</v>
      </c>
      <c r="Z24" s="216"/>
      <c r="AA24" s="216"/>
      <c r="AB24" s="216" t="s">
        <v>75</v>
      </c>
      <c r="AC24" s="216"/>
      <c r="AD24" s="216"/>
    </row>
    <row r="25" spans="1:33">
      <c r="A25" s="217" t="s">
        <v>232</v>
      </c>
      <c r="B25" s="217"/>
      <c r="C25" s="217"/>
      <c r="D25" s="217"/>
      <c r="E25" s="217"/>
      <c r="F25" s="217"/>
      <c r="G25" s="217"/>
      <c r="H25" s="216" t="s">
        <v>233</v>
      </c>
      <c r="I25" s="216"/>
      <c r="J25" s="218">
        <v>139390</v>
      </c>
      <c r="K25" s="218"/>
      <c r="L25" s="216" t="s">
        <v>235</v>
      </c>
      <c r="M25" s="216"/>
      <c r="N25" s="216"/>
      <c r="O25" s="216" t="s">
        <v>235</v>
      </c>
      <c r="P25" s="216"/>
      <c r="Q25" s="216" t="s">
        <v>235</v>
      </c>
      <c r="R25" s="216"/>
      <c r="S25" s="216"/>
      <c r="T25" s="216">
        <v>63.42</v>
      </c>
      <c r="U25" s="216"/>
      <c r="V25" s="216"/>
      <c r="W25" s="218">
        <v>108.92</v>
      </c>
      <c r="X25" s="218"/>
      <c r="Y25" s="216" t="s">
        <v>75</v>
      </c>
      <c r="Z25" s="216"/>
      <c r="AA25" s="216"/>
      <c r="AB25" s="216" t="s">
        <v>75</v>
      </c>
      <c r="AC25" s="216"/>
      <c r="AD25" s="216"/>
    </row>
    <row r="26" spans="1:33" ht="15" customHeight="1">
      <c r="A26" s="217" t="s">
        <v>236</v>
      </c>
      <c r="B26" s="217"/>
      <c r="C26" s="217"/>
      <c r="D26" s="217"/>
      <c r="E26" s="217"/>
      <c r="F26" s="217"/>
      <c r="G26" s="217"/>
      <c r="H26" s="216" t="s">
        <v>233</v>
      </c>
      <c r="I26" s="216"/>
      <c r="J26" s="218">
        <v>139390</v>
      </c>
      <c r="K26" s="218"/>
      <c r="L26" s="216" t="s">
        <v>235</v>
      </c>
      <c r="M26" s="216"/>
      <c r="N26" s="216"/>
      <c r="O26" s="216" t="s">
        <v>235</v>
      </c>
      <c r="P26" s="216"/>
      <c r="Q26" s="216" t="s">
        <v>235</v>
      </c>
      <c r="R26" s="216"/>
      <c r="S26" s="216"/>
      <c r="T26" s="216">
        <v>63.42</v>
      </c>
      <c r="U26" s="216"/>
      <c r="V26" s="216"/>
      <c r="W26" s="218">
        <v>108.92</v>
      </c>
      <c r="X26" s="218"/>
      <c r="Y26" s="216" t="s">
        <v>75</v>
      </c>
      <c r="Z26" s="216"/>
      <c r="AA26" s="216"/>
      <c r="AB26" s="216" t="s">
        <v>75</v>
      </c>
      <c r="AC26" s="216"/>
      <c r="AD26" s="216"/>
    </row>
    <row r="27" spans="1:33" ht="15" customHeight="1">
      <c r="A27" s="217" t="s">
        <v>237</v>
      </c>
      <c r="B27" s="217"/>
      <c r="C27" s="217"/>
      <c r="D27" s="217"/>
      <c r="E27" s="217"/>
      <c r="F27" s="217"/>
      <c r="G27" s="217"/>
      <c r="H27" s="216" t="s">
        <v>233</v>
      </c>
      <c r="I27" s="216"/>
      <c r="J27" s="218">
        <v>139390</v>
      </c>
      <c r="K27" s="218"/>
      <c r="L27" s="216" t="s">
        <v>235</v>
      </c>
      <c r="M27" s="216"/>
      <c r="N27" s="216"/>
      <c r="O27" s="216" t="s">
        <v>235</v>
      </c>
      <c r="P27" s="216"/>
      <c r="Q27" s="216" t="s">
        <v>235</v>
      </c>
      <c r="R27" s="216"/>
      <c r="S27" s="216"/>
      <c r="T27" s="216">
        <v>63.42</v>
      </c>
      <c r="U27" s="216"/>
      <c r="V27" s="216"/>
      <c r="W27" s="218">
        <v>108.92</v>
      </c>
      <c r="X27" s="218"/>
      <c r="Y27" s="216" t="s">
        <v>75</v>
      </c>
      <c r="Z27" s="216"/>
      <c r="AA27" s="216"/>
      <c r="AB27" s="216" t="s">
        <v>75</v>
      </c>
      <c r="AC27" s="216"/>
      <c r="AD27" s="216"/>
    </row>
    <row r="28" spans="1:33">
      <c r="A28" s="217" t="s">
        <v>238</v>
      </c>
      <c r="B28" s="217"/>
      <c r="C28" s="217"/>
      <c r="D28" s="217"/>
      <c r="E28" s="217"/>
      <c r="F28" s="217"/>
      <c r="G28" s="217"/>
      <c r="H28" s="216" t="s">
        <v>106</v>
      </c>
      <c r="I28" s="216"/>
      <c r="J28" s="218">
        <f>2621485.14-1064.96-5440.18</f>
        <v>2614980</v>
      </c>
      <c r="K28" s="218"/>
      <c r="L28" s="218">
        <v>2914070</v>
      </c>
      <c r="M28" s="218"/>
      <c r="N28" s="218"/>
      <c r="O28" s="216" t="s">
        <v>109</v>
      </c>
      <c r="P28" s="216"/>
      <c r="Q28" s="216" t="s">
        <v>110</v>
      </c>
      <c r="R28" s="216"/>
      <c r="S28" s="216"/>
      <c r="T28" s="218">
        <v>121.85</v>
      </c>
      <c r="U28" s="218"/>
      <c r="V28" s="218"/>
      <c r="W28" s="218">
        <v>111.44</v>
      </c>
      <c r="X28" s="218"/>
      <c r="Y28" s="230">
        <v>98.3</v>
      </c>
      <c r="Z28" s="231"/>
      <c r="AA28" s="232"/>
      <c r="AB28" s="216" t="s">
        <v>114</v>
      </c>
      <c r="AC28" s="216"/>
      <c r="AD28" s="216"/>
      <c r="AF28" s="61"/>
    </row>
    <row r="29" spans="1:33">
      <c r="A29" s="217" t="s">
        <v>241</v>
      </c>
      <c r="B29" s="217"/>
      <c r="C29" s="217"/>
      <c r="D29" s="217"/>
      <c r="E29" s="217"/>
      <c r="F29" s="217"/>
      <c r="G29" s="217"/>
      <c r="H29" s="216" t="s">
        <v>242</v>
      </c>
      <c r="I29" s="216"/>
      <c r="J29" s="218">
        <f>363685.14-1064.96-5440.18</f>
        <v>357180</v>
      </c>
      <c r="K29" s="218"/>
      <c r="L29" s="218">
        <v>396770</v>
      </c>
      <c r="M29" s="218"/>
      <c r="N29" s="218"/>
      <c r="O29" s="216" t="s">
        <v>244</v>
      </c>
      <c r="P29" s="216"/>
      <c r="Q29" s="216" t="s">
        <v>245</v>
      </c>
      <c r="R29" s="216"/>
      <c r="S29" s="216"/>
      <c r="T29" s="218">
        <v>280.52999999999997</v>
      </c>
      <c r="U29" s="218"/>
      <c r="V29" s="218"/>
      <c r="W29" s="218">
        <v>111.08</v>
      </c>
      <c r="X29" s="218"/>
      <c r="Y29" s="216">
        <v>87.55</v>
      </c>
      <c r="Z29" s="216"/>
      <c r="AA29" s="216"/>
      <c r="AB29" s="216" t="s">
        <v>247</v>
      </c>
      <c r="AC29" s="216"/>
      <c r="AD29" s="216"/>
    </row>
    <row r="30" spans="1:33">
      <c r="A30" s="217" t="s">
        <v>248</v>
      </c>
      <c r="B30" s="217"/>
      <c r="C30" s="217"/>
      <c r="D30" s="217"/>
      <c r="E30" s="217"/>
      <c r="F30" s="217"/>
      <c r="G30" s="217"/>
      <c r="H30" s="216" t="s">
        <v>249</v>
      </c>
      <c r="I30" s="216"/>
      <c r="J30" s="218">
        <v>256920</v>
      </c>
      <c r="K30" s="216"/>
      <c r="L30" s="216" t="s">
        <v>250</v>
      </c>
      <c r="M30" s="216"/>
      <c r="N30" s="216"/>
      <c r="O30" s="216" t="s">
        <v>251</v>
      </c>
      <c r="P30" s="216"/>
      <c r="Q30" s="216" t="s">
        <v>251</v>
      </c>
      <c r="R30" s="216"/>
      <c r="S30" s="216"/>
      <c r="T30" s="218">
        <v>288.32</v>
      </c>
      <c r="U30" s="218"/>
      <c r="V30" s="218"/>
      <c r="W30" s="218">
        <v>116.18</v>
      </c>
      <c r="X30" s="218"/>
      <c r="Y30" s="216" t="s">
        <v>252</v>
      </c>
      <c r="Z30" s="216"/>
      <c r="AA30" s="216"/>
      <c r="AB30" s="216" t="s">
        <v>75</v>
      </c>
      <c r="AC30" s="216"/>
      <c r="AD30" s="216"/>
    </row>
    <row r="31" spans="1:33">
      <c r="A31" s="217" t="s">
        <v>253</v>
      </c>
      <c r="B31" s="217"/>
      <c r="C31" s="217"/>
      <c r="D31" s="217"/>
      <c r="E31" s="217"/>
      <c r="F31" s="217"/>
      <c r="G31" s="217"/>
      <c r="H31" s="216" t="s">
        <v>254</v>
      </c>
      <c r="I31" s="216"/>
      <c r="J31" s="218">
        <v>100260</v>
      </c>
      <c r="K31" s="218"/>
      <c r="L31" s="218">
        <f>92377-13600</f>
        <v>78777</v>
      </c>
      <c r="M31" s="218"/>
      <c r="N31" s="218"/>
      <c r="O31" s="216" t="s">
        <v>257</v>
      </c>
      <c r="P31" s="216"/>
      <c r="Q31" s="216" t="s">
        <v>116</v>
      </c>
      <c r="R31" s="216"/>
      <c r="S31" s="216"/>
      <c r="T31" s="216" t="s">
        <v>258</v>
      </c>
      <c r="U31" s="216"/>
      <c r="V31" s="216"/>
      <c r="W31" s="216">
        <v>78.569999999999993</v>
      </c>
      <c r="X31" s="216"/>
      <c r="Y31" s="218">
        <v>100.89</v>
      </c>
      <c r="Z31" s="218"/>
      <c r="AA31" s="218"/>
      <c r="AB31" s="216" t="s">
        <v>261</v>
      </c>
      <c r="AC31" s="216"/>
      <c r="AD31" s="216"/>
    </row>
    <row r="32" spans="1:33">
      <c r="A32" s="217" t="s">
        <v>262</v>
      </c>
      <c r="B32" s="217"/>
      <c r="C32" s="217"/>
      <c r="D32" s="217"/>
      <c r="E32" s="217"/>
      <c r="F32" s="217"/>
      <c r="G32" s="217"/>
      <c r="H32" s="216" t="s">
        <v>73</v>
      </c>
      <c r="I32" s="216"/>
      <c r="J32" s="216" t="s">
        <v>73</v>
      </c>
      <c r="K32" s="216"/>
      <c r="L32" s="216" t="s">
        <v>115</v>
      </c>
      <c r="M32" s="216"/>
      <c r="N32" s="216"/>
      <c r="O32" s="216" t="s">
        <v>73</v>
      </c>
      <c r="P32" s="216"/>
      <c r="Q32" s="216" t="s">
        <v>73</v>
      </c>
      <c r="R32" s="216"/>
      <c r="S32" s="216"/>
      <c r="T32" s="216" t="s">
        <v>73</v>
      </c>
      <c r="U32" s="216"/>
      <c r="V32" s="216"/>
      <c r="W32" s="216" t="s">
        <v>73</v>
      </c>
      <c r="X32" s="216"/>
      <c r="Y32" s="216" t="s">
        <v>73</v>
      </c>
      <c r="Z32" s="216"/>
      <c r="AA32" s="216"/>
      <c r="AB32" s="216" t="s">
        <v>73</v>
      </c>
      <c r="AC32" s="216"/>
      <c r="AD32" s="216"/>
    </row>
    <row r="33" spans="1:30">
      <c r="A33" s="217" t="s">
        <v>263</v>
      </c>
      <c r="B33" s="217"/>
      <c r="C33" s="217"/>
      <c r="D33" s="217"/>
      <c r="E33" s="217"/>
      <c r="F33" s="217"/>
      <c r="G33" s="217"/>
      <c r="H33" s="216" t="s">
        <v>264</v>
      </c>
      <c r="I33" s="216"/>
      <c r="J33" s="216" t="s">
        <v>265</v>
      </c>
      <c r="K33" s="216"/>
      <c r="L33" s="216" t="s">
        <v>266</v>
      </c>
      <c r="M33" s="216"/>
      <c r="N33" s="216"/>
      <c r="O33" s="216" t="s">
        <v>266</v>
      </c>
      <c r="P33" s="216"/>
      <c r="Q33" s="216" t="s">
        <v>266</v>
      </c>
      <c r="R33" s="216"/>
      <c r="S33" s="216"/>
      <c r="T33" s="216" t="s">
        <v>267</v>
      </c>
      <c r="U33" s="216"/>
      <c r="V33" s="216"/>
      <c r="W33" s="216" t="s">
        <v>268</v>
      </c>
      <c r="X33" s="216"/>
      <c r="Y33" s="216" t="s">
        <v>75</v>
      </c>
      <c r="Z33" s="216"/>
      <c r="AA33" s="216"/>
      <c r="AB33" s="216" t="s">
        <v>75</v>
      </c>
      <c r="AC33" s="216"/>
      <c r="AD33" s="216"/>
    </row>
    <row r="34" spans="1:30">
      <c r="A34" s="217" t="s">
        <v>269</v>
      </c>
      <c r="B34" s="217"/>
      <c r="C34" s="217"/>
      <c r="D34" s="217"/>
      <c r="E34" s="217"/>
      <c r="F34" s="217"/>
      <c r="G34" s="217"/>
      <c r="H34" s="216" t="s">
        <v>264</v>
      </c>
      <c r="I34" s="216"/>
      <c r="J34" s="216" t="s">
        <v>265</v>
      </c>
      <c r="K34" s="216"/>
      <c r="L34" s="216" t="s">
        <v>266</v>
      </c>
      <c r="M34" s="216"/>
      <c r="N34" s="216"/>
      <c r="O34" s="216" t="s">
        <v>266</v>
      </c>
      <c r="P34" s="216"/>
      <c r="Q34" s="216" t="s">
        <v>266</v>
      </c>
      <c r="R34" s="216"/>
      <c r="S34" s="216"/>
      <c r="T34" s="216" t="s">
        <v>267</v>
      </c>
      <c r="U34" s="216"/>
      <c r="V34" s="216"/>
      <c r="W34" s="216" t="s">
        <v>268</v>
      </c>
      <c r="X34" s="216"/>
      <c r="Y34" s="216" t="s">
        <v>75</v>
      </c>
      <c r="Z34" s="216"/>
      <c r="AA34" s="216"/>
      <c r="AB34" s="216" t="s">
        <v>75</v>
      </c>
      <c r="AC34" s="216"/>
      <c r="AD34" s="216"/>
    </row>
    <row r="35" spans="1:30">
      <c r="A35" s="217" t="s">
        <v>270</v>
      </c>
      <c r="B35" s="217"/>
      <c r="C35" s="217"/>
      <c r="D35" s="217"/>
      <c r="E35" s="217"/>
      <c r="F35" s="217"/>
      <c r="G35" s="217"/>
      <c r="H35" s="216" t="s">
        <v>71</v>
      </c>
      <c r="I35" s="216"/>
      <c r="J35" s="216" t="s">
        <v>72</v>
      </c>
      <c r="K35" s="216"/>
      <c r="L35" s="216" t="s">
        <v>72</v>
      </c>
      <c r="M35" s="216"/>
      <c r="N35" s="216"/>
      <c r="O35" s="216" t="s">
        <v>72</v>
      </c>
      <c r="P35" s="216"/>
      <c r="Q35" s="216" t="s">
        <v>72</v>
      </c>
      <c r="R35" s="216"/>
      <c r="S35" s="216"/>
      <c r="T35" s="216" t="s">
        <v>74</v>
      </c>
      <c r="U35" s="216"/>
      <c r="V35" s="216"/>
      <c r="W35" s="216" t="s">
        <v>75</v>
      </c>
      <c r="X35" s="216"/>
      <c r="Y35" s="216" t="s">
        <v>75</v>
      </c>
      <c r="Z35" s="216"/>
      <c r="AA35" s="216"/>
      <c r="AB35" s="216" t="s">
        <v>75</v>
      </c>
      <c r="AC35" s="216"/>
      <c r="AD35" s="216"/>
    </row>
    <row r="36" spans="1:30">
      <c r="A36" s="217" t="s">
        <v>271</v>
      </c>
      <c r="B36" s="217"/>
      <c r="C36" s="217"/>
      <c r="D36" s="217"/>
      <c r="E36" s="217"/>
      <c r="F36" s="217"/>
      <c r="G36" s="217"/>
      <c r="H36" s="216" t="s">
        <v>71</v>
      </c>
      <c r="I36" s="216"/>
      <c r="J36" s="216" t="s">
        <v>72</v>
      </c>
      <c r="K36" s="216"/>
      <c r="L36" s="216" t="s">
        <v>72</v>
      </c>
      <c r="M36" s="216"/>
      <c r="N36" s="216"/>
      <c r="O36" s="216" t="s">
        <v>72</v>
      </c>
      <c r="P36" s="216"/>
      <c r="Q36" s="216" t="s">
        <v>72</v>
      </c>
      <c r="R36" s="216"/>
      <c r="S36" s="216"/>
      <c r="T36" s="216" t="s">
        <v>74</v>
      </c>
      <c r="U36" s="216"/>
      <c r="V36" s="216"/>
      <c r="W36" s="216" t="s">
        <v>75</v>
      </c>
      <c r="X36" s="216"/>
      <c r="Y36" s="216" t="s">
        <v>75</v>
      </c>
      <c r="Z36" s="216"/>
      <c r="AA36" s="216"/>
      <c r="AB36" s="216" t="s">
        <v>75</v>
      </c>
      <c r="AC36" s="216"/>
      <c r="AD36" s="216"/>
    </row>
    <row r="37" spans="1:30">
      <c r="A37" s="217" t="s">
        <v>272</v>
      </c>
      <c r="B37" s="217"/>
      <c r="C37" s="217"/>
      <c r="D37" s="217"/>
      <c r="E37" s="217"/>
      <c r="F37" s="217"/>
      <c r="G37" s="217"/>
      <c r="H37" s="216" t="s">
        <v>71</v>
      </c>
      <c r="I37" s="216"/>
      <c r="J37" s="216" t="s">
        <v>72</v>
      </c>
      <c r="K37" s="216"/>
      <c r="L37" s="216" t="s">
        <v>72</v>
      </c>
      <c r="M37" s="216"/>
      <c r="N37" s="216"/>
      <c r="O37" s="216" t="s">
        <v>72</v>
      </c>
      <c r="P37" s="216"/>
      <c r="Q37" s="216" t="s">
        <v>72</v>
      </c>
      <c r="R37" s="216"/>
      <c r="S37" s="216"/>
      <c r="T37" s="216" t="s">
        <v>74</v>
      </c>
      <c r="U37" s="216"/>
      <c r="V37" s="216"/>
      <c r="W37" s="216" t="s">
        <v>75</v>
      </c>
      <c r="X37" s="216"/>
      <c r="Y37" s="216" t="s">
        <v>75</v>
      </c>
      <c r="Z37" s="216"/>
      <c r="AA37" s="216"/>
      <c r="AB37" s="216" t="s">
        <v>75</v>
      </c>
      <c r="AC37" s="216"/>
      <c r="AD37" s="216"/>
    </row>
    <row r="38" spans="1:30">
      <c r="A38" s="217" t="s">
        <v>273</v>
      </c>
      <c r="B38" s="217"/>
      <c r="C38" s="217"/>
      <c r="D38" s="217"/>
      <c r="E38" s="217"/>
      <c r="F38" s="217"/>
      <c r="G38" s="217"/>
      <c r="H38" s="216" t="s">
        <v>274</v>
      </c>
      <c r="I38" s="216"/>
      <c r="J38" s="216" t="s">
        <v>275</v>
      </c>
      <c r="K38" s="216"/>
      <c r="L38" s="216" t="s">
        <v>275</v>
      </c>
      <c r="M38" s="216"/>
      <c r="N38" s="216"/>
      <c r="O38" s="216" t="s">
        <v>276</v>
      </c>
      <c r="P38" s="216"/>
      <c r="Q38" s="216" t="s">
        <v>276</v>
      </c>
      <c r="R38" s="216"/>
      <c r="S38" s="216"/>
      <c r="T38" s="216" t="s">
        <v>277</v>
      </c>
      <c r="U38" s="216"/>
      <c r="V38" s="216"/>
      <c r="W38" s="216" t="s">
        <v>75</v>
      </c>
      <c r="X38" s="216"/>
      <c r="Y38" s="216" t="s">
        <v>278</v>
      </c>
      <c r="Z38" s="216"/>
      <c r="AA38" s="216"/>
      <c r="AB38" s="216" t="s">
        <v>75</v>
      </c>
      <c r="AC38" s="216"/>
      <c r="AD38" s="216"/>
    </row>
    <row r="39" spans="1:30">
      <c r="A39" s="217" t="s">
        <v>393</v>
      </c>
      <c r="B39" s="217"/>
      <c r="C39" s="217"/>
      <c r="D39" s="217"/>
      <c r="E39" s="217"/>
      <c r="F39" s="217"/>
      <c r="G39" s="217"/>
      <c r="H39" s="216" t="s">
        <v>274</v>
      </c>
      <c r="I39" s="216"/>
      <c r="J39" s="216" t="s">
        <v>275</v>
      </c>
      <c r="K39" s="216"/>
      <c r="L39" s="216" t="s">
        <v>275</v>
      </c>
      <c r="M39" s="216"/>
      <c r="N39" s="216"/>
      <c r="O39" s="216" t="s">
        <v>276</v>
      </c>
      <c r="P39" s="216"/>
      <c r="Q39" s="216" t="s">
        <v>276</v>
      </c>
      <c r="R39" s="216"/>
      <c r="S39" s="216"/>
      <c r="T39" s="216" t="s">
        <v>277</v>
      </c>
      <c r="U39" s="216"/>
      <c r="V39" s="216"/>
      <c r="W39" s="216" t="s">
        <v>75</v>
      </c>
      <c r="X39" s="216"/>
      <c r="Y39" s="216" t="s">
        <v>278</v>
      </c>
      <c r="Z39" s="216"/>
      <c r="AA39" s="216"/>
      <c r="AB39" s="216" t="s">
        <v>75</v>
      </c>
      <c r="AC39" s="216"/>
      <c r="AD39" s="216"/>
    </row>
    <row r="40" spans="1:30">
      <c r="A40" s="217" t="s">
        <v>280</v>
      </c>
      <c r="B40" s="217"/>
      <c r="C40" s="217"/>
      <c r="D40" s="217"/>
      <c r="E40" s="217"/>
      <c r="F40" s="217"/>
      <c r="G40" s="217"/>
      <c r="H40" s="216" t="s">
        <v>274</v>
      </c>
      <c r="I40" s="216"/>
      <c r="J40" s="216" t="s">
        <v>275</v>
      </c>
      <c r="K40" s="216"/>
      <c r="L40" s="216" t="s">
        <v>275</v>
      </c>
      <c r="M40" s="216"/>
      <c r="N40" s="216"/>
      <c r="O40" s="216" t="s">
        <v>276</v>
      </c>
      <c r="P40" s="216"/>
      <c r="Q40" s="216" t="s">
        <v>276</v>
      </c>
      <c r="R40" s="216"/>
      <c r="S40" s="216"/>
      <c r="T40" s="216" t="s">
        <v>277</v>
      </c>
      <c r="U40" s="216"/>
      <c r="V40" s="216"/>
      <c r="W40" s="216" t="s">
        <v>75</v>
      </c>
      <c r="X40" s="216"/>
      <c r="Y40" s="216" t="s">
        <v>278</v>
      </c>
      <c r="Z40" s="216"/>
      <c r="AA40" s="216"/>
      <c r="AB40" s="216" t="s">
        <v>75</v>
      </c>
      <c r="AC40" s="216"/>
      <c r="AD40" s="216"/>
    </row>
    <row r="42" spans="1:30" ht="18">
      <c r="A42" s="18"/>
      <c r="B42" s="18"/>
      <c r="C42" s="18"/>
      <c r="D42" s="18"/>
      <c r="E42" s="5"/>
      <c r="F42" s="5"/>
    </row>
    <row r="43" spans="1:30" ht="15.75">
      <c r="A43" s="144" t="s">
        <v>394</v>
      </c>
      <c r="B43" s="144"/>
      <c r="C43" s="144"/>
      <c r="D43" s="144"/>
      <c r="E43" s="144"/>
      <c r="F43" s="144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</row>
    <row r="44" spans="1:30" ht="15.75">
      <c r="A44" s="51"/>
      <c r="B44" s="51"/>
      <c r="C44" s="51"/>
      <c r="D44" s="51"/>
      <c r="E44" s="51"/>
      <c r="F44" s="51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</row>
    <row r="45" spans="1:30" s="78" customFormat="1" ht="16.5" thickBot="1">
      <c r="A45" s="219" t="s">
        <v>284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</row>
    <row r="46" spans="1:30">
      <c r="A46" s="221" t="s">
        <v>206</v>
      </c>
      <c r="B46" s="222"/>
      <c r="C46" s="222"/>
      <c r="D46" s="222"/>
      <c r="E46" s="222"/>
      <c r="F46" s="79"/>
      <c r="G46" s="227" t="s">
        <v>52</v>
      </c>
      <c r="H46" s="227"/>
      <c r="I46" s="227"/>
      <c r="J46" s="227"/>
      <c r="K46" s="80" t="s">
        <v>53</v>
      </c>
      <c r="L46" s="79"/>
      <c r="M46" s="228" t="s">
        <v>53</v>
      </c>
      <c r="N46" s="228"/>
      <c r="O46" s="79"/>
      <c r="P46" s="80" t="s">
        <v>54</v>
      </c>
      <c r="Q46" s="79"/>
      <c r="R46" s="228" t="s">
        <v>54</v>
      </c>
      <c r="S46" s="228"/>
      <c r="T46" s="79"/>
      <c r="U46" s="79"/>
      <c r="V46" s="228" t="s">
        <v>55</v>
      </c>
      <c r="W46" s="228"/>
      <c r="X46" s="228"/>
      <c r="Y46" s="228"/>
      <c r="Z46" s="228"/>
      <c r="AA46" s="228"/>
      <c r="AB46" s="228"/>
      <c r="AC46" s="228"/>
      <c r="AD46" s="228"/>
    </row>
    <row r="47" spans="1:30">
      <c r="A47" s="223"/>
      <c r="B47" s="224"/>
      <c r="C47" s="224"/>
      <c r="D47" s="224"/>
      <c r="E47" s="224"/>
      <c r="F47" s="65"/>
      <c r="G47" s="196" t="s">
        <v>57</v>
      </c>
      <c r="H47" s="196"/>
      <c r="I47" s="196"/>
      <c r="J47" s="196"/>
      <c r="K47" s="66" t="s">
        <v>58</v>
      </c>
      <c r="L47" s="65"/>
      <c r="M47" s="196" t="s">
        <v>59</v>
      </c>
      <c r="N47" s="196"/>
      <c r="O47" s="65"/>
      <c r="P47" s="66" t="s">
        <v>60</v>
      </c>
      <c r="Q47" s="65"/>
      <c r="R47" s="196" t="s">
        <v>61</v>
      </c>
      <c r="S47" s="196"/>
      <c r="T47" s="65"/>
      <c r="U47" s="65"/>
      <c r="V47" s="67" t="s">
        <v>62</v>
      </c>
      <c r="W47" s="65"/>
      <c r="X47" s="67" t="s">
        <v>63</v>
      </c>
      <c r="Y47" s="65"/>
      <c r="Z47" s="65"/>
      <c r="AA47" s="67" t="s">
        <v>64</v>
      </c>
      <c r="AB47" s="65"/>
      <c r="AC47" s="197" t="s">
        <v>65</v>
      </c>
      <c r="AD47" s="197"/>
    </row>
    <row r="48" spans="1:30" ht="15.75" thickBot="1">
      <c r="A48" s="225"/>
      <c r="B48" s="226"/>
      <c r="C48" s="226"/>
      <c r="D48" s="226"/>
      <c r="E48" s="226"/>
      <c r="F48" s="81"/>
      <c r="G48" s="229" t="s">
        <v>66</v>
      </c>
      <c r="H48" s="229"/>
      <c r="I48" s="229"/>
      <c r="J48" s="229"/>
      <c r="K48" s="82" t="s">
        <v>317</v>
      </c>
      <c r="L48" s="81"/>
      <c r="M48" s="229" t="s">
        <v>318</v>
      </c>
      <c r="N48" s="229"/>
      <c r="O48" s="81"/>
      <c r="P48" s="82" t="s">
        <v>319</v>
      </c>
      <c r="Q48" s="81"/>
      <c r="R48" s="229" t="s">
        <v>327</v>
      </c>
      <c r="S48" s="229"/>
      <c r="T48" s="81"/>
      <c r="U48" s="81"/>
      <c r="V48" s="82" t="s">
        <v>67</v>
      </c>
      <c r="W48" s="81"/>
      <c r="X48" s="82" t="s">
        <v>68</v>
      </c>
      <c r="Y48" s="81"/>
      <c r="Z48" s="81"/>
      <c r="AA48" s="82" t="s">
        <v>69</v>
      </c>
      <c r="AB48" s="81"/>
      <c r="AC48" s="229" t="s">
        <v>70</v>
      </c>
      <c r="AD48" s="229"/>
    </row>
    <row r="49" spans="1:33">
      <c r="A49" s="187" t="s">
        <v>302</v>
      </c>
      <c r="B49" s="187"/>
      <c r="C49" s="187"/>
      <c r="D49" s="187"/>
      <c r="E49" s="187"/>
      <c r="F49" s="187"/>
      <c r="G49" s="187"/>
      <c r="H49" s="185" t="s">
        <v>146</v>
      </c>
      <c r="I49" s="185"/>
      <c r="J49" s="186">
        <v>3147801.96</v>
      </c>
      <c r="K49" s="185"/>
      <c r="L49" s="185" t="s">
        <v>95</v>
      </c>
      <c r="M49" s="185"/>
      <c r="N49" s="185"/>
      <c r="O49" s="185" t="s">
        <v>96</v>
      </c>
      <c r="P49" s="185"/>
      <c r="Q49" s="185" t="s">
        <v>97</v>
      </c>
      <c r="R49" s="185"/>
      <c r="S49" s="185"/>
      <c r="T49" s="186">
        <v>115.04</v>
      </c>
      <c r="U49" s="186"/>
      <c r="V49" s="186"/>
      <c r="W49" s="186">
        <v>111.05</v>
      </c>
      <c r="X49" s="186"/>
      <c r="Y49" s="185" t="s">
        <v>98</v>
      </c>
      <c r="Z49" s="185"/>
      <c r="AA49" s="185"/>
      <c r="AB49" s="185">
        <v>99.97</v>
      </c>
      <c r="AC49" s="185"/>
      <c r="AD49" s="185"/>
    </row>
    <row r="50" spans="1:33">
      <c r="A50" s="217" t="s">
        <v>207</v>
      </c>
      <c r="B50" s="217"/>
      <c r="C50" s="217"/>
      <c r="D50" s="217"/>
      <c r="E50" s="217"/>
      <c r="F50" s="217"/>
      <c r="G50" s="217"/>
      <c r="H50" s="216" t="s">
        <v>285</v>
      </c>
      <c r="I50" s="216"/>
      <c r="J50" s="216" t="s">
        <v>78</v>
      </c>
      <c r="K50" s="216"/>
      <c r="L50" s="216" t="s">
        <v>79</v>
      </c>
      <c r="M50" s="216"/>
      <c r="N50" s="216"/>
      <c r="O50" s="216" t="s">
        <v>80</v>
      </c>
      <c r="P50" s="216"/>
      <c r="Q50" s="216" t="s">
        <v>81</v>
      </c>
      <c r="R50" s="216"/>
      <c r="S50" s="216"/>
      <c r="T50" s="216" t="s">
        <v>82</v>
      </c>
      <c r="U50" s="216"/>
      <c r="V50" s="216"/>
      <c r="W50" s="218">
        <v>109.79</v>
      </c>
      <c r="X50" s="218"/>
      <c r="Y50" s="216" t="s">
        <v>83</v>
      </c>
      <c r="Z50" s="216"/>
      <c r="AA50" s="216"/>
      <c r="AB50" s="216" t="s">
        <v>84</v>
      </c>
      <c r="AC50" s="216"/>
      <c r="AD50" s="216"/>
      <c r="AF50" s="61"/>
    </row>
    <row r="51" spans="1:33">
      <c r="A51" s="217" t="s">
        <v>208</v>
      </c>
      <c r="B51" s="217"/>
      <c r="C51" s="217"/>
      <c r="D51" s="217"/>
      <c r="E51" s="217"/>
      <c r="F51" s="217"/>
      <c r="G51" s="217"/>
      <c r="H51" s="216" t="s">
        <v>286</v>
      </c>
      <c r="I51" s="216"/>
      <c r="J51" s="216" t="s">
        <v>210</v>
      </c>
      <c r="K51" s="216"/>
      <c r="L51" s="216" t="s">
        <v>211</v>
      </c>
      <c r="M51" s="216"/>
      <c r="N51" s="216"/>
      <c r="O51" s="216" t="s">
        <v>212</v>
      </c>
      <c r="P51" s="216"/>
      <c r="Q51" s="216" t="s">
        <v>213</v>
      </c>
      <c r="R51" s="216"/>
      <c r="S51" s="216"/>
      <c r="T51" s="216" t="s">
        <v>214</v>
      </c>
      <c r="U51" s="216"/>
      <c r="V51" s="216"/>
      <c r="W51" s="216" t="s">
        <v>215</v>
      </c>
      <c r="X51" s="216"/>
      <c r="Y51" s="216" t="s">
        <v>216</v>
      </c>
      <c r="Z51" s="216"/>
      <c r="AA51" s="216"/>
      <c r="AB51" s="216" t="s">
        <v>217</v>
      </c>
      <c r="AC51" s="216"/>
      <c r="AD51" s="216"/>
    </row>
    <row r="52" spans="1:33">
      <c r="A52" s="217" t="s">
        <v>218</v>
      </c>
      <c r="B52" s="217"/>
      <c r="C52" s="217"/>
      <c r="D52" s="217"/>
      <c r="E52" s="217"/>
      <c r="F52" s="217"/>
      <c r="G52" s="217"/>
      <c r="H52" s="216" t="s">
        <v>286</v>
      </c>
      <c r="I52" s="216"/>
      <c r="J52" s="216" t="s">
        <v>210</v>
      </c>
      <c r="K52" s="216"/>
      <c r="L52" s="216" t="s">
        <v>211</v>
      </c>
      <c r="M52" s="216"/>
      <c r="N52" s="216"/>
      <c r="O52" s="216" t="s">
        <v>212</v>
      </c>
      <c r="P52" s="216"/>
      <c r="Q52" s="216" t="s">
        <v>213</v>
      </c>
      <c r="R52" s="216"/>
      <c r="S52" s="216"/>
      <c r="T52" s="216" t="s">
        <v>214</v>
      </c>
      <c r="U52" s="216"/>
      <c r="V52" s="216"/>
      <c r="W52" s="216" t="s">
        <v>215</v>
      </c>
      <c r="X52" s="216"/>
      <c r="Y52" s="216" t="s">
        <v>216</v>
      </c>
      <c r="Z52" s="216"/>
      <c r="AA52" s="216"/>
      <c r="AB52" s="216" t="s">
        <v>217</v>
      </c>
      <c r="AC52" s="216"/>
      <c r="AD52" s="216"/>
    </row>
    <row r="53" spans="1:33">
      <c r="A53" s="217" t="s">
        <v>219</v>
      </c>
      <c r="B53" s="217"/>
      <c r="C53" s="217"/>
      <c r="D53" s="217"/>
      <c r="E53" s="217"/>
      <c r="F53" s="217"/>
      <c r="G53" s="217"/>
      <c r="H53" s="216" t="s">
        <v>287</v>
      </c>
      <c r="I53" s="216"/>
      <c r="J53" s="216" t="s">
        <v>221</v>
      </c>
      <c r="K53" s="216"/>
      <c r="L53" s="216" t="s">
        <v>221</v>
      </c>
      <c r="M53" s="216"/>
      <c r="N53" s="216"/>
      <c r="O53" s="216" t="s">
        <v>221</v>
      </c>
      <c r="P53" s="216"/>
      <c r="Q53" s="216" t="s">
        <v>221</v>
      </c>
      <c r="R53" s="216"/>
      <c r="S53" s="216"/>
      <c r="T53" s="216" t="s">
        <v>222</v>
      </c>
      <c r="U53" s="216"/>
      <c r="V53" s="216"/>
      <c r="W53" s="216" t="s">
        <v>75</v>
      </c>
      <c r="X53" s="216"/>
      <c r="Y53" s="216" t="s">
        <v>75</v>
      </c>
      <c r="Z53" s="216"/>
      <c r="AA53" s="216"/>
      <c r="AB53" s="216" t="s">
        <v>75</v>
      </c>
      <c r="AC53" s="216"/>
      <c r="AD53" s="216"/>
    </row>
    <row r="54" spans="1:33">
      <c r="A54" s="217" t="s">
        <v>223</v>
      </c>
      <c r="B54" s="217"/>
      <c r="C54" s="217"/>
      <c r="D54" s="217"/>
      <c r="E54" s="217"/>
      <c r="F54" s="217"/>
      <c r="G54" s="217"/>
      <c r="H54" s="216" t="s">
        <v>288</v>
      </c>
      <c r="I54" s="216"/>
      <c r="J54" s="216" t="s">
        <v>73</v>
      </c>
      <c r="K54" s="216"/>
      <c r="L54" s="216" t="s">
        <v>73</v>
      </c>
      <c r="M54" s="216"/>
      <c r="N54" s="216"/>
      <c r="O54" s="216" t="s">
        <v>73</v>
      </c>
      <c r="P54" s="216"/>
      <c r="Q54" s="216" t="s">
        <v>73</v>
      </c>
      <c r="R54" s="216"/>
      <c r="S54" s="216"/>
      <c r="T54" s="216" t="s">
        <v>73</v>
      </c>
      <c r="U54" s="216"/>
      <c r="V54" s="216"/>
      <c r="W54" s="216" t="s">
        <v>73</v>
      </c>
      <c r="X54" s="216"/>
      <c r="Y54" s="216" t="s">
        <v>73</v>
      </c>
      <c r="Z54" s="216"/>
      <c r="AA54" s="216"/>
      <c r="AB54" s="216" t="s">
        <v>73</v>
      </c>
      <c r="AC54" s="216"/>
      <c r="AD54" s="216"/>
      <c r="AG54" s="61"/>
    </row>
    <row r="55" spans="1:33">
      <c r="A55" s="217" t="s">
        <v>225</v>
      </c>
      <c r="B55" s="217"/>
      <c r="C55" s="217"/>
      <c r="D55" s="217"/>
      <c r="E55" s="217"/>
      <c r="F55" s="217"/>
      <c r="G55" s="217"/>
      <c r="H55" s="216" t="s">
        <v>288</v>
      </c>
      <c r="I55" s="216"/>
      <c r="J55" s="216" t="s">
        <v>73</v>
      </c>
      <c r="K55" s="216"/>
      <c r="L55" s="216" t="s">
        <v>73</v>
      </c>
      <c r="M55" s="216"/>
      <c r="N55" s="216"/>
      <c r="O55" s="216" t="s">
        <v>73</v>
      </c>
      <c r="P55" s="216"/>
      <c r="Q55" s="216" t="s">
        <v>73</v>
      </c>
      <c r="R55" s="216"/>
      <c r="S55" s="216"/>
      <c r="T55" s="216" t="s">
        <v>73</v>
      </c>
      <c r="U55" s="216"/>
      <c r="V55" s="216"/>
      <c r="W55" s="216" t="s">
        <v>73</v>
      </c>
      <c r="X55" s="216"/>
      <c r="Y55" s="216" t="s">
        <v>73</v>
      </c>
      <c r="Z55" s="216"/>
      <c r="AA55" s="216"/>
      <c r="AB55" s="216" t="s">
        <v>73</v>
      </c>
      <c r="AC55" s="216"/>
      <c r="AD55" s="216"/>
    </row>
    <row r="56" spans="1:33">
      <c r="A56" s="217" t="s">
        <v>226</v>
      </c>
      <c r="B56" s="217"/>
      <c r="C56" s="217"/>
      <c r="D56" s="217"/>
      <c r="E56" s="217"/>
      <c r="F56" s="217"/>
      <c r="G56" s="217"/>
      <c r="H56" s="216" t="s">
        <v>227</v>
      </c>
      <c r="I56" s="216"/>
      <c r="J56" s="216" t="s">
        <v>73</v>
      </c>
      <c r="K56" s="216"/>
      <c r="L56" s="216" t="s">
        <v>73</v>
      </c>
      <c r="M56" s="216"/>
      <c r="N56" s="216"/>
      <c r="O56" s="216" t="s">
        <v>73</v>
      </c>
      <c r="P56" s="216"/>
      <c r="Q56" s="216" t="s">
        <v>73</v>
      </c>
      <c r="R56" s="216"/>
      <c r="S56" s="216"/>
      <c r="T56" s="216" t="s">
        <v>73</v>
      </c>
      <c r="U56" s="216"/>
      <c r="V56" s="216"/>
      <c r="W56" s="216" t="s">
        <v>73</v>
      </c>
      <c r="X56" s="216"/>
      <c r="Y56" s="216" t="s">
        <v>73</v>
      </c>
      <c r="Z56" s="216"/>
      <c r="AA56" s="216"/>
      <c r="AB56" s="216" t="s">
        <v>73</v>
      </c>
      <c r="AC56" s="216"/>
      <c r="AD56" s="216"/>
    </row>
    <row r="57" spans="1:33">
      <c r="A57" s="217" t="s">
        <v>228</v>
      </c>
      <c r="B57" s="217"/>
      <c r="C57" s="217"/>
      <c r="D57" s="217"/>
      <c r="E57" s="217"/>
      <c r="F57" s="217"/>
      <c r="G57" s="217"/>
      <c r="H57" s="216" t="s">
        <v>227</v>
      </c>
      <c r="I57" s="216"/>
      <c r="J57" s="216" t="s">
        <v>73</v>
      </c>
      <c r="K57" s="216"/>
      <c r="L57" s="216" t="s">
        <v>73</v>
      </c>
      <c r="M57" s="216"/>
      <c r="N57" s="216"/>
      <c r="O57" s="216" t="s">
        <v>73</v>
      </c>
      <c r="P57" s="216"/>
      <c r="Q57" s="216" t="s">
        <v>73</v>
      </c>
      <c r="R57" s="216"/>
      <c r="S57" s="216"/>
      <c r="T57" s="216" t="s">
        <v>73</v>
      </c>
      <c r="U57" s="216"/>
      <c r="V57" s="216"/>
      <c r="W57" s="216" t="s">
        <v>73</v>
      </c>
      <c r="X57" s="216"/>
      <c r="Y57" s="216" t="s">
        <v>73</v>
      </c>
      <c r="Z57" s="216"/>
      <c r="AA57" s="216"/>
      <c r="AB57" s="216" t="s">
        <v>73</v>
      </c>
      <c r="AC57" s="216"/>
      <c r="AD57" s="216"/>
    </row>
    <row r="58" spans="1:33">
      <c r="A58" s="217" t="s">
        <v>229</v>
      </c>
      <c r="B58" s="217"/>
      <c r="C58" s="217"/>
      <c r="D58" s="217"/>
      <c r="E58" s="217"/>
      <c r="F58" s="217"/>
      <c r="G58" s="217"/>
      <c r="H58" s="216" t="s">
        <v>289</v>
      </c>
      <c r="I58" s="216"/>
      <c r="J58" s="216" t="s">
        <v>136</v>
      </c>
      <c r="K58" s="216"/>
      <c r="L58" s="216" t="s">
        <v>137</v>
      </c>
      <c r="M58" s="216"/>
      <c r="N58" s="216"/>
      <c r="O58" s="216" t="s">
        <v>137</v>
      </c>
      <c r="P58" s="216"/>
      <c r="Q58" s="216" t="s">
        <v>137</v>
      </c>
      <c r="R58" s="216"/>
      <c r="S58" s="216"/>
      <c r="T58" s="216" t="s">
        <v>138</v>
      </c>
      <c r="U58" s="216"/>
      <c r="V58" s="216"/>
      <c r="W58" s="216" t="s">
        <v>139</v>
      </c>
      <c r="X58" s="216"/>
      <c r="Y58" s="216" t="s">
        <v>75</v>
      </c>
      <c r="Z58" s="216"/>
      <c r="AA58" s="216"/>
      <c r="AB58" s="216" t="s">
        <v>75</v>
      </c>
      <c r="AC58" s="216"/>
      <c r="AD58" s="216"/>
    </row>
    <row r="59" spans="1:33">
      <c r="A59" s="217" t="s">
        <v>230</v>
      </c>
      <c r="B59" s="217"/>
      <c r="C59" s="217"/>
      <c r="D59" s="217"/>
      <c r="E59" s="217"/>
      <c r="F59" s="217"/>
      <c r="G59" s="217"/>
      <c r="H59" s="216" t="s">
        <v>289</v>
      </c>
      <c r="I59" s="216"/>
      <c r="J59" s="216" t="s">
        <v>136</v>
      </c>
      <c r="K59" s="216"/>
      <c r="L59" s="216" t="s">
        <v>137</v>
      </c>
      <c r="M59" s="216"/>
      <c r="N59" s="216"/>
      <c r="O59" s="216" t="s">
        <v>137</v>
      </c>
      <c r="P59" s="216"/>
      <c r="Q59" s="216" t="s">
        <v>137</v>
      </c>
      <c r="R59" s="216"/>
      <c r="S59" s="216"/>
      <c r="T59" s="216" t="s">
        <v>138</v>
      </c>
      <c r="U59" s="216"/>
      <c r="V59" s="216"/>
      <c r="W59" s="216" t="s">
        <v>139</v>
      </c>
      <c r="X59" s="216"/>
      <c r="Y59" s="216" t="s">
        <v>75</v>
      </c>
      <c r="Z59" s="216"/>
      <c r="AA59" s="216"/>
      <c r="AB59" s="216" t="s">
        <v>75</v>
      </c>
      <c r="AC59" s="216"/>
      <c r="AD59" s="216"/>
    </row>
    <row r="60" spans="1:33">
      <c r="A60" s="217" t="s">
        <v>231</v>
      </c>
      <c r="B60" s="217"/>
      <c r="C60" s="217"/>
      <c r="D60" s="217"/>
      <c r="E60" s="217"/>
      <c r="F60" s="217"/>
      <c r="G60" s="217"/>
      <c r="H60" s="216" t="s">
        <v>289</v>
      </c>
      <c r="I60" s="216"/>
      <c r="J60" s="216" t="s">
        <v>136</v>
      </c>
      <c r="K60" s="216"/>
      <c r="L60" s="216" t="s">
        <v>137</v>
      </c>
      <c r="M60" s="216"/>
      <c r="N60" s="216"/>
      <c r="O60" s="216" t="s">
        <v>137</v>
      </c>
      <c r="P60" s="216"/>
      <c r="Q60" s="216" t="s">
        <v>137</v>
      </c>
      <c r="R60" s="216"/>
      <c r="S60" s="216"/>
      <c r="T60" s="216" t="s">
        <v>138</v>
      </c>
      <c r="U60" s="216"/>
      <c r="V60" s="216"/>
      <c r="W60" s="216" t="s">
        <v>139</v>
      </c>
      <c r="X60" s="216"/>
      <c r="Y60" s="216" t="s">
        <v>75</v>
      </c>
      <c r="Z60" s="216"/>
      <c r="AA60" s="216"/>
      <c r="AB60" s="216" t="s">
        <v>75</v>
      </c>
      <c r="AC60" s="216"/>
      <c r="AD60" s="216"/>
    </row>
    <row r="61" spans="1:33">
      <c r="A61" s="217" t="s">
        <v>232</v>
      </c>
      <c r="B61" s="217"/>
      <c r="C61" s="217"/>
      <c r="D61" s="217"/>
      <c r="E61" s="217"/>
      <c r="F61" s="217"/>
      <c r="G61" s="217"/>
      <c r="H61" s="216" t="s">
        <v>290</v>
      </c>
      <c r="I61" s="216"/>
      <c r="J61" s="216" t="s">
        <v>234</v>
      </c>
      <c r="K61" s="216"/>
      <c r="L61" s="216" t="s">
        <v>235</v>
      </c>
      <c r="M61" s="216"/>
      <c r="N61" s="216"/>
      <c r="O61" s="216" t="s">
        <v>235</v>
      </c>
      <c r="P61" s="216"/>
      <c r="Q61" s="216" t="s">
        <v>235</v>
      </c>
      <c r="R61" s="216"/>
      <c r="S61" s="216"/>
      <c r="T61" s="216" t="s">
        <v>291</v>
      </c>
      <c r="U61" s="216"/>
      <c r="V61" s="216"/>
      <c r="W61" s="216" t="s">
        <v>217</v>
      </c>
      <c r="X61" s="216"/>
      <c r="Y61" s="216" t="s">
        <v>75</v>
      </c>
      <c r="Z61" s="216"/>
      <c r="AA61" s="216"/>
      <c r="AB61" s="216" t="s">
        <v>75</v>
      </c>
      <c r="AC61" s="216"/>
      <c r="AD61" s="216"/>
    </row>
    <row r="62" spans="1:33">
      <c r="A62" s="217" t="s">
        <v>236</v>
      </c>
      <c r="B62" s="217"/>
      <c r="C62" s="217"/>
      <c r="D62" s="217"/>
      <c r="E62" s="217"/>
      <c r="F62" s="217"/>
      <c r="G62" s="217"/>
      <c r="H62" s="216" t="s">
        <v>290</v>
      </c>
      <c r="I62" s="216"/>
      <c r="J62" s="216" t="s">
        <v>234</v>
      </c>
      <c r="K62" s="216"/>
      <c r="L62" s="216" t="s">
        <v>235</v>
      </c>
      <c r="M62" s="216"/>
      <c r="N62" s="216"/>
      <c r="O62" s="216" t="s">
        <v>235</v>
      </c>
      <c r="P62" s="216"/>
      <c r="Q62" s="216" t="s">
        <v>235</v>
      </c>
      <c r="R62" s="216"/>
      <c r="S62" s="216"/>
      <c r="T62" s="216" t="s">
        <v>291</v>
      </c>
      <c r="U62" s="216"/>
      <c r="V62" s="216"/>
      <c r="W62" s="216" t="s">
        <v>217</v>
      </c>
      <c r="X62" s="216"/>
      <c r="Y62" s="216" t="s">
        <v>75</v>
      </c>
      <c r="Z62" s="216"/>
      <c r="AA62" s="216"/>
      <c r="AB62" s="216" t="s">
        <v>75</v>
      </c>
      <c r="AC62" s="216"/>
      <c r="AD62" s="216"/>
    </row>
    <row r="63" spans="1:33">
      <c r="A63" s="217" t="s">
        <v>237</v>
      </c>
      <c r="B63" s="217"/>
      <c r="C63" s="217"/>
      <c r="D63" s="217"/>
      <c r="E63" s="217"/>
      <c r="F63" s="217"/>
      <c r="G63" s="217"/>
      <c r="H63" s="216" t="s">
        <v>290</v>
      </c>
      <c r="I63" s="216"/>
      <c r="J63" s="216" t="s">
        <v>234</v>
      </c>
      <c r="K63" s="216"/>
      <c r="L63" s="216" t="s">
        <v>235</v>
      </c>
      <c r="M63" s="216"/>
      <c r="N63" s="216"/>
      <c r="O63" s="216" t="s">
        <v>235</v>
      </c>
      <c r="P63" s="216"/>
      <c r="Q63" s="216" t="s">
        <v>235</v>
      </c>
      <c r="R63" s="216"/>
      <c r="S63" s="216"/>
      <c r="T63" s="216" t="s">
        <v>291</v>
      </c>
      <c r="U63" s="216"/>
      <c r="V63" s="216"/>
      <c r="W63" s="216" t="s">
        <v>217</v>
      </c>
      <c r="X63" s="216"/>
      <c r="Y63" s="216" t="s">
        <v>75</v>
      </c>
      <c r="Z63" s="216"/>
      <c r="AA63" s="216"/>
      <c r="AB63" s="216" t="s">
        <v>75</v>
      </c>
      <c r="AC63" s="216"/>
      <c r="AD63" s="216"/>
    </row>
    <row r="64" spans="1:33">
      <c r="A64" s="217" t="s">
        <v>238</v>
      </c>
      <c r="B64" s="217"/>
      <c r="C64" s="217"/>
      <c r="D64" s="217"/>
      <c r="E64" s="217"/>
      <c r="F64" s="217"/>
      <c r="G64" s="217"/>
      <c r="H64" s="216" t="s">
        <v>292</v>
      </c>
      <c r="I64" s="216"/>
      <c r="J64" s="218">
        <v>2620116.7000000002</v>
      </c>
      <c r="K64" s="216"/>
      <c r="L64" s="216" t="s">
        <v>239</v>
      </c>
      <c r="M64" s="216"/>
      <c r="N64" s="216"/>
      <c r="O64" s="216" t="s">
        <v>109</v>
      </c>
      <c r="P64" s="216"/>
      <c r="Q64" s="216" t="s">
        <v>110</v>
      </c>
      <c r="R64" s="216"/>
      <c r="S64" s="216"/>
      <c r="T64" s="218">
        <v>122.33</v>
      </c>
      <c r="U64" s="218"/>
      <c r="V64" s="218"/>
      <c r="W64" s="218">
        <v>111.74</v>
      </c>
      <c r="X64" s="218"/>
      <c r="Y64" s="216" t="s">
        <v>240</v>
      </c>
      <c r="Z64" s="216"/>
      <c r="AA64" s="216"/>
      <c r="AB64" s="216" t="s">
        <v>114</v>
      </c>
      <c r="AC64" s="216"/>
      <c r="AD64" s="216"/>
    </row>
    <row r="65" spans="1:30">
      <c r="A65" s="217" t="s">
        <v>241</v>
      </c>
      <c r="B65" s="217"/>
      <c r="C65" s="217"/>
      <c r="D65" s="217"/>
      <c r="E65" s="217"/>
      <c r="F65" s="217"/>
      <c r="G65" s="217"/>
      <c r="H65" s="216" t="s">
        <v>293</v>
      </c>
      <c r="I65" s="216"/>
      <c r="J65" s="218">
        <v>362316.7</v>
      </c>
      <c r="K65" s="216"/>
      <c r="L65" s="216" t="s">
        <v>243</v>
      </c>
      <c r="M65" s="216"/>
      <c r="N65" s="216"/>
      <c r="O65" s="216" t="s">
        <v>244</v>
      </c>
      <c r="P65" s="216"/>
      <c r="Q65" s="216" t="s">
        <v>245</v>
      </c>
      <c r="R65" s="216"/>
      <c r="S65" s="216"/>
      <c r="T65" s="218">
        <v>296.58999999999997</v>
      </c>
      <c r="U65" s="218"/>
      <c r="V65" s="218"/>
      <c r="W65" s="218">
        <v>113.26</v>
      </c>
      <c r="X65" s="218"/>
      <c r="Y65" s="216" t="s">
        <v>246</v>
      </c>
      <c r="Z65" s="216"/>
      <c r="AA65" s="216"/>
      <c r="AB65" s="216" t="s">
        <v>247</v>
      </c>
      <c r="AC65" s="216"/>
      <c r="AD65" s="216"/>
    </row>
    <row r="66" spans="1:30">
      <c r="A66" s="217" t="s">
        <v>248</v>
      </c>
      <c r="B66" s="217"/>
      <c r="C66" s="217"/>
      <c r="D66" s="217"/>
      <c r="E66" s="217"/>
      <c r="F66" s="217"/>
      <c r="G66" s="217"/>
      <c r="H66" s="216" t="s">
        <v>294</v>
      </c>
      <c r="I66" s="216"/>
      <c r="J66" s="218">
        <v>256616.52</v>
      </c>
      <c r="K66" s="216"/>
      <c r="L66" s="216" t="s">
        <v>250</v>
      </c>
      <c r="M66" s="216"/>
      <c r="N66" s="216"/>
      <c r="O66" s="216" t="s">
        <v>251</v>
      </c>
      <c r="P66" s="216"/>
      <c r="Q66" s="216" t="s">
        <v>251</v>
      </c>
      <c r="R66" s="216"/>
      <c r="S66" s="216"/>
      <c r="T66" s="218">
        <v>276.44</v>
      </c>
      <c r="U66" s="218"/>
      <c r="V66" s="218"/>
      <c r="W66" s="218">
        <v>116.32</v>
      </c>
      <c r="X66" s="218"/>
      <c r="Y66" s="216" t="s">
        <v>252</v>
      </c>
      <c r="Z66" s="216"/>
      <c r="AA66" s="216"/>
      <c r="AB66" s="216" t="s">
        <v>75</v>
      </c>
      <c r="AC66" s="216"/>
      <c r="AD66" s="216"/>
    </row>
    <row r="67" spans="1:30">
      <c r="A67" s="217" t="s">
        <v>253</v>
      </c>
      <c r="B67" s="217"/>
      <c r="C67" s="217"/>
      <c r="D67" s="217"/>
      <c r="E67" s="217"/>
      <c r="F67" s="217"/>
      <c r="G67" s="217"/>
      <c r="H67" s="216" t="s">
        <v>295</v>
      </c>
      <c r="I67" s="216"/>
      <c r="J67" s="216" t="s">
        <v>255</v>
      </c>
      <c r="K67" s="216"/>
      <c r="L67" s="216" t="s">
        <v>256</v>
      </c>
      <c r="M67" s="216"/>
      <c r="N67" s="216"/>
      <c r="O67" s="216" t="s">
        <v>257</v>
      </c>
      <c r="P67" s="216"/>
      <c r="Q67" s="216" t="s">
        <v>116</v>
      </c>
      <c r="R67" s="216"/>
      <c r="S67" s="216"/>
      <c r="T67" s="216" t="s">
        <v>296</v>
      </c>
      <c r="U67" s="216"/>
      <c r="V67" s="216"/>
      <c r="W67" s="216" t="s">
        <v>259</v>
      </c>
      <c r="X67" s="216"/>
      <c r="Y67" s="216" t="s">
        <v>260</v>
      </c>
      <c r="Z67" s="216"/>
      <c r="AA67" s="216"/>
      <c r="AB67" s="216" t="s">
        <v>261</v>
      </c>
      <c r="AC67" s="216"/>
      <c r="AD67" s="216"/>
    </row>
    <row r="68" spans="1:30">
      <c r="A68" s="217" t="s">
        <v>262</v>
      </c>
      <c r="B68" s="217"/>
      <c r="C68" s="217"/>
      <c r="D68" s="217"/>
      <c r="E68" s="217"/>
      <c r="F68" s="217"/>
      <c r="G68" s="217"/>
      <c r="H68" s="216" t="s">
        <v>73</v>
      </c>
      <c r="I68" s="216"/>
      <c r="J68" s="216" t="s">
        <v>73</v>
      </c>
      <c r="K68" s="216"/>
      <c r="L68" s="216" t="s">
        <v>115</v>
      </c>
      <c r="M68" s="216"/>
      <c r="N68" s="216"/>
      <c r="O68" s="216" t="s">
        <v>73</v>
      </c>
      <c r="P68" s="216"/>
      <c r="Q68" s="216" t="s">
        <v>73</v>
      </c>
      <c r="R68" s="216"/>
      <c r="S68" s="216"/>
      <c r="T68" s="216" t="s">
        <v>73</v>
      </c>
      <c r="U68" s="216"/>
      <c r="V68" s="216"/>
      <c r="W68" s="216" t="s">
        <v>73</v>
      </c>
      <c r="X68" s="216"/>
      <c r="Y68" s="216" t="s">
        <v>73</v>
      </c>
      <c r="Z68" s="216"/>
      <c r="AA68" s="216"/>
      <c r="AB68" s="216" t="s">
        <v>73</v>
      </c>
      <c r="AC68" s="216"/>
      <c r="AD68" s="216"/>
    </row>
    <row r="69" spans="1:30">
      <c r="A69" s="217" t="s">
        <v>263</v>
      </c>
      <c r="B69" s="217"/>
      <c r="C69" s="217"/>
      <c r="D69" s="217"/>
      <c r="E69" s="217"/>
      <c r="F69" s="217"/>
      <c r="G69" s="217"/>
      <c r="H69" s="216" t="s">
        <v>297</v>
      </c>
      <c r="I69" s="216"/>
      <c r="J69" s="216" t="s">
        <v>265</v>
      </c>
      <c r="K69" s="216"/>
      <c r="L69" s="216" t="s">
        <v>266</v>
      </c>
      <c r="M69" s="216"/>
      <c r="N69" s="216"/>
      <c r="O69" s="216" t="s">
        <v>266</v>
      </c>
      <c r="P69" s="216"/>
      <c r="Q69" s="216" t="s">
        <v>266</v>
      </c>
      <c r="R69" s="216"/>
      <c r="S69" s="216"/>
      <c r="T69" s="216" t="s">
        <v>267</v>
      </c>
      <c r="U69" s="216"/>
      <c r="V69" s="216"/>
      <c r="W69" s="216" t="s">
        <v>268</v>
      </c>
      <c r="X69" s="216"/>
      <c r="Y69" s="216" t="s">
        <v>75</v>
      </c>
      <c r="Z69" s="216"/>
      <c r="AA69" s="216"/>
      <c r="AB69" s="216" t="s">
        <v>75</v>
      </c>
      <c r="AC69" s="216"/>
      <c r="AD69" s="216"/>
    </row>
    <row r="70" spans="1:30">
      <c r="A70" s="217" t="s">
        <v>269</v>
      </c>
      <c r="B70" s="217"/>
      <c r="C70" s="217"/>
      <c r="D70" s="217"/>
      <c r="E70" s="217"/>
      <c r="F70" s="217"/>
      <c r="G70" s="217"/>
      <c r="H70" s="216" t="s">
        <v>297</v>
      </c>
      <c r="I70" s="216"/>
      <c r="J70" s="216" t="s">
        <v>265</v>
      </c>
      <c r="K70" s="216"/>
      <c r="L70" s="216" t="s">
        <v>266</v>
      </c>
      <c r="M70" s="216"/>
      <c r="N70" s="216"/>
      <c r="O70" s="216" t="s">
        <v>266</v>
      </c>
      <c r="P70" s="216"/>
      <c r="Q70" s="216" t="s">
        <v>266</v>
      </c>
      <c r="R70" s="216"/>
      <c r="S70" s="216"/>
      <c r="T70" s="216" t="s">
        <v>267</v>
      </c>
      <c r="U70" s="216"/>
      <c r="V70" s="216"/>
      <c r="W70" s="216" t="s">
        <v>268</v>
      </c>
      <c r="X70" s="216"/>
      <c r="Y70" s="216" t="s">
        <v>75</v>
      </c>
      <c r="Z70" s="216"/>
      <c r="AA70" s="216"/>
      <c r="AB70" s="216" t="s">
        <v>75</v>
      </c>
      <c r="AC70" s="216"/>
      <c r="AD70" s="216"/>
    </row>
    <row r="71" spans="1:30">
      <c r="A71" s="217" t="s">
        <v>270</v>
      </c>
      <c r="B71" s="217"/>
      <c r="C71" s="217"/>
      <c r="D71" s="217"/>
      <c r="E71" s="217"/>
      <c r="F71" s="217"/>
      <c r="G71" s="217"/>
      <c r="H71" s="216" t="s">
        <v>71</v>
      </c>
      <c r="I71" s="216"/>
      <c r="J71" s="216" t="s">
        <v>72</v>
      </c>
      <c r="K71" s="216"/>
      <c r="L71" s="216" t="s">
        <v>72</v>
      </c>
      <c r="M71" s="216"/>
      <c r="N71" s="216"/>
      <c r="O71" s="216" t="s">
        <v>72</v>
      </c>
      <c r="P71" s="216"/>
      <c r="Q71" s="216" t="s">
        <v>72</v>
      </c>
      <c r="R71" s="216"/>
      <c r="S71" s="216"/>
      <c r="T71" s="216" t="s">
        <v>74</v>
      </c>
      <c r="U71" s="216"/>
      <c r="V71" s="216"/>
      <c r="W71" s="216" t="s">
        <v>75</v>
      </c>
      <c r="X71" s="216"/>
      <c r="Y71" s="216" t="s">
        <v>75</v>
      </c>
      <c r="Z71" s="216"/>
      <c r="AA71" s="216"/>
      <c r="AB71" s="216" t="s">
        <v>75</v>
      </c>
      <c r="AC71" s="216"/>
      <c r="AD71" s="216"/>
    </row>
    <row r="72" spans="1:30">
      <c r="A72" s="217" t="s">
        <v>271</v>
      </c>
      <c r="B72" s="217"/>
      <c r="C72" s="217"/>
      <c r="D72" s="217"/>
      <c r="E72" s="217"/>
      <c r="F72" s="217"/>
      <c r="G72" s="217"/>
      <c r="H72" s="216" t="s">
        <v>71</v>
      </c>
      <c r="I72" s="216"/>
      <c r="J72" s="216" t="s">
        <v>72</v>
      </c>
      <c r="K72" s="216"/>
      <c r="L72" s="216" t="s">
        <v>72</v>
      </c>
      <c r="M72" s="216"/>
      <c r="N72" s="216"/>
      <c r="O72" s="216" t="s">
        <v>72</v>
      </c>
      <c r="P72" s="216"/>
      <c r="Q72" s="216" t="s">
        <v>72</v>
      </c>
      <c r="R72" s="216"/>
      <c r="S72" s="216"/>
      <c r="T72" s="216" t="s">
        <v>74</v>
      </c>
      <c r="U72" s="216"/>
      <c r="V72" s="216"/>
      <c r="W72" s="216" t="s">
        <v>75</v>
      </c>
      <c r="X72" s="216"/>
      <c r="Y72" s="216" t="s">
        <v>75</v>
      </c>
      <c r="Z72" s="216"/>
      <c r="AA72" s="216"/>
      <c r="AB72" s="216" t="s">
        <v>75</v>
      </c>
      <c r="AC72" s="216"/>
      <c r="AD72" s="216"/>
    </row>
    <row r="73" spans="1:30">
      <c r="A73" s="217" t="s">
        <v>272</v>
      </c>
      <c r="B73" s="217"/>
      <c r="C73" s="217"/>
      <c r="D73" s="217"/>
      <c r="E73" s="217"/>
      <c r="F73" s="217"/>
      <c r="G73" s="217"/>
      <c r="H73" s="216" t="s">
        <v>71</v>
      </c>
      <c r="I73" s="216"/>
      <c r="J73" s="216" t="s">
        <v>72</v>
      </c>
      <c r="K73" s="216"/>
      <c r="L73" s="216" t="s">
        <v>72</v>
      </c>
      <c r="M73" s="216"/>
      <c r="N73" s="216"/>
      <c r="O73" s="216" t="s">
        <v>72</v>
      </c>
      <c r="P73" s="216"/>
      <c r="Q73" s="216" t="s">
        <v>72</v>
      </c>
      <c r="R73" s="216"/>
      <c r="S73" s="216"/>
      <c r="T73" s="216" t="s">
        <v>74</v>
      </c>
      <c r="U73" s="216"/>
      <c r="V73" s="216"/>
      <c r="W73" s="216" t="s">
        <v>75</v>
      </c>
      <c r="X73" s="216"/>
      <c r="Y73" s="216" t="s">
        <v>75</v>
      </c>
      <c r="Z73" s="216"/>
      <c r="AA73" s="216"/>
      <c r="AB73" s="216" t="s">
        <v>75</v>
      </c>
      <c r="AC73" s="216"/>
      <c r="AD73" s="216"/>
    </row>
    <row r="74" spans="1:30">
      <c r="A74" s="217" t="s">
        <v>273</v>
      </c>
      <c r="B74" s="217"/>
      <c r="C74" s="217"/>
      <c r="D74" s="217"/>
      <c r="E74" s="217"/>
      <c r="F74" s="217"/>
      <c r="G74" s="217"/>
      <c r="H74" s="216" t="s">
        <v>274</v>
      </c>
      <c r="I74" s="216"/>
      <c r="J74" s="216" t="s">
        <v>275</v>
      </c>
      <c r="K74" s="216"/>
      <c r="L74" s="216" t="s">
        <v>275</v>
      </c>
      <c r="M74" s="216"/>
      <c r="N74" s="216"/>
      <c r="O74" s="216" t="s">
        <v>276</v>
      </c>
      <c r="P74" s="216"/>
      <c r="Q74" s="216" t="s">
        <v>276</v>
      </c>
      <c r="R74" s="216"/>
      <c r="S74" s="216"/>
      <c r="T74" s="216" t="s">
        <v>277</v>
      </c>
      <c r="U74" s="216"/>
      <c r="V74" s="216"/>
      <c r="W74" s="216" t="s">
        <v>75</v>
      </c>
      <c r="X74" s="216"/>
      <c r="Y74" s="216" t="s">
        <v>278</v>
      </c>
      <c r="Z74" s="216"/>
      <c r="AA74" s="216"/>
      <c r="AB74" s="216" t="s">
        <v>75</v>
      </c>
      <c r="AC74" s="216"/>
      <c r="AD74" s="216"/>
    </row>
    <row r="75" spans="1:30">
      <c r="A75" s="217" t="s">
        <v>393</v>
      </c>
      <c r="B75" s="217"/>
      <c r="C75" s="217"/>
      <c r="D75" s="217"/>
      <c r="E75" s="217"/>
      <c r="F75" s="217"/>
      <c r="G75" s="217"/>
      <c r="H75" s="216" t="s">
        <v>274</v>
      </c>
      <c r="I75" s="216"/>
      <c r="J75" s="216" t="s">
        <v>275</v>
      </c>
      <c r="K75" s="216"/>
      <c r="L75" s="216" t="s">
        <v>275</v>
      </c>
      <c r="M75" s="216"/>
      <c r="N75" s="216"/>
      <c r="O75" s="216" t="s">
        <v>276</v>
      </c>
      <c r="P75" s="216"/>
      <c r="Q75" s="216" t="s">
        <v>276</v>
      </c>
      <c r="R75" s="216"/>
      <c r="S75" s="216"/>
      <c r="T75" s="216" t="s">
        <v>277</v>
      </c>
      <c r="U75" s="216"/>
      <c r="V75" s="216"/>
      <c r="W75" s="216" t="s">
        <v>75</v>
      </c>
      <c r="X75" s="216"/>
      <c r="Y75" s="216" t="s">
        <v>278</v>
      </c>
      <c r="Z75" s="216"/>
      <c r="AA75" s="216"/>
      <c r="AB75" s="216" t="s">
        <v>75</v>
      </c>
      <c r="AC75" s="216"/>
      <c r="AD75" s="216"/>
    </row>
    <row r="76" spans="1:30">
      <c r="A76" s="217" t="s">
        <v>280</v>
      </c>
      <c r="B76" s="217"/>
      <c r="C76" s="217"/>
      <c r="D76" s="217"/>
      <c r="E76" s="217"/>
      <c r="F76" s="217"/>
      <c r="G76" s="217"/>
      <c r="H76" s="216" t="s">
        <v>274</v>
      </c>
      <c r="I76" s="216"/>
      <c r="J76" s="216" t="s">
        <v>275</v>
      </c>
      <c r="K76" s="216"/>
      <c r="L76" s="216" t="s">
        <v>275</v>
      </c>
      <c r="M76" s="216"/>
      <c r="N76" s="216"/>
      <c r="O76" s="216" t="s">
        <v>276</v>
      </c>
      <c r="P76" s="216"/>
      <c r="Q76" s="216" t="s">
        <v>276</v>
      </c>
      <c r="R76" s="216"/>
      <c r="S76" s="216"/>
      <c r="T76" s="216" t="s">
        <v>277</v>
      </c>
      <c r="U76" s="216"/>
      <c r="V76" s="216"/>
      <c r="W76" s="216" t="s">
        <v>75</v>
      </c>
      <c r="X76" s="216"/>
      <c r="Y76" s="216" t="s">
        <v>278</v>
      </c>
      <c r="Z76" s="216"/>
      <c r="AA76" s="216"/>
      <c r="AB76" s="216" t="s">
        <v>75</v>
      </c>
      <c r="AC76" s="216"/>
      <c r="AD76" s="216"/>
    </row>
  </sheetData>
  <mergeCells count="593">
    <mergeCell ref="A9:AC9"/>
    <mergeCell ref="A1:AC1"/>
    <mergeCell ref="A3:AC3"/>
    <mergeCell ref="A5:AC5"/>
    <mergeCell ref="A7:AC7"/>
    <mergeCell ref="G11:J11"/>
    <mergeCell ref="M11:N11"/>
    <mergeCell ref="R11:S11"/>
    <mergeCell ref="AC11:AD11"/>
    <mergeCell ref="A10:E12"/>
    <mergeCell ref="V10:AD10"/>
    <mergeCell ref="G10:J10"/>
    <mergeCell ref="M10:N10"/>
    <mergeCell ref="R10:S10"/>
    <mergeCell ref="G12:J12"/>
    <mergeCell ref="M12:N12"/>
    <mergeCell ref="R12:S12"/>
    <mergeCell ref="AC12:AD12"/>
    <mergeCell ref="Q13:S13"/>
    <mergeCell ref="T13:V13"/>
    <mergeCell ref="W13:X13"/>
    <mergeCell ref="Y13:AA13"/>
    <mergeCell ref="AB13:AD13"/>
    <mergeCell ref="A13:G13"/>
    <mergeCell ref="H13:I13"/>
    <mergeCell ref="J13:K13"/>
    <mergeCell ref="L13:N13"/>
    <mergeCell ref="O13:P13"/>
    <mergeCell ref="Q14:S14"/>
    <mergeCell ref="T14:V14"/>
    <mergeCell ref="W14:X14"/>
    <mergeCell ref="Y14:AA14"/>
    <mergeCell ref="AB14:AD14"/>
    <mergeCell ref="A14:G14"/>
    <mergeCell ref="H14:I14"/>
    <mergeCell ref="J14:K14"/>
    <mergeCell ref="L14:N14"/>
    <mergeCell ref="O14:P14"/>
    <mergeCell ref="Q15:S15"/>
    <mergeCell ref="T15:V15"/>
    <mergeCell ref="W15:X15"/>
    <mergeCell ref="Y15:AA15"/>
    <mergeCell ref="AB15:AD15"/>
    <mergeCell ref="A15:G15"/>
    <mergeCell ref="H15:I15"/>
    <mergeCell ref="J15:K15"/>
    <mergeCell ref="L15:N15"/>
    <mergeCell ref="O15:P15"/>
    <mergeCell ref="Q16:S16"/>
    <mergeCell ref="T16:V16"/>
    <mergeCell ref="W16:X16"/>
    <mergeCell ref="Y16:AA16"/>
    <mergeCell ref="AB16:AD16"/>
    <mergeCell ref="A16:G16"/>
    <mergeCell ref="H16:I16"/>
    <mergeCell ref="J16:K16"/>
    <mergeCell ref="L16:N16"/>
    <mergeCell ref="O16:P16"/>
    <mergeCell ref="Q17:S17"/>
    <mergeCell ref="T17:V17"/>
    <mergeCell ref="W17:X17"/>
    <mergeCell ref="Y17:AA17"/>
    <mergeCell ref="AB17:AD17"/>
    <mergeCell ref="A17:G17"/>
    <mergeCell ref="H17:I17"/>
    <mergeCell ref="J17:K17"/>
    <mergeCell ref="L17:N17"/>
    <mergeCell ref="O17:P17"/>
    <mergeCell ref="Q18:S18"/>
    <mergeCell ref="T18:V18"/>
    <mergeCell ref="W18:X18"/>
    <mergeCell ref="Y18:AA18"/>
    <mergeCell ref="AB18:AD18"/>
    <mergeCell ref="A18:G18"/>
    <mergeCell ref="H18:I18"/>
    <mergeCell ref="J18:K18"/>
    <mergeCell ref="L18:N18"/>
    <mergeCell ref="O18:P18"/>
    <mergeCell ref="Q19:S19"/>
    <mergeCell ref="T19:V19"/>
    <mergeCell ref="W19:X19"/>
    <mergeCell ref="Y19:AA19"/>
    <mergeCell ref="AB19:AD19"/>
    <mergeCell ref="A19:G19"/>
    <mergeCell ref="H19:I19"/>
    <mergeCell ref="J19:K19"/>
    <mergeCell ref="L19:N19"/>
    <mergeCell ref="O19:P19"/>
    <mergeCell ref="Q20:S20"/>
    <mergeCell ref="T20:V20"/>
    <mergeCell ref="W20:X20"/>
    <mergeCell ref="Y20:AA20"/>
    <mergeCell ref="AB20:AD20"/>
    <mergeCell ref="A20:G20"/>
    <mergeCell ref="H20:I20"/>
    <mergeCell ref="J20:K20"/>
    <mergeCell ref="L20:N20"/>
    <mergeCell ref="O20:P20"/>
    <mergeCell ref="Q21:S21"/>
    <mergeCell ref="T21:V21"/>
    <mergeCell ref="W21:X21"/>
    <mergeCell ref="Y21:AA21"/>
    <mergeCell ref="AB21:AD21"/>
    <mergeCell ref="A21:G21"/>
    <mergeCell ref="H21:I21"/>
    <mergeCell ref="J21:K21"/>
    <mergeCell ref="L21:N21"/>
    <mergeCell ref="O21:P21"/>
    <mergeCell ref="Q22:S22"/>
    <mergeCell ref="T22:V22"/>
    <mergeCell ref="W22:X22"/>
    <mergeCell ref="Y22:AA22"/>
    <mergeCell ref="AB22:AD22"/>
    <mergeCell ref="A22:G22"/>
    <mergeCell ref="H22:I22"/>
    <mergeCell ref="J22:K22"/>
    <mergeCell ref="L22:N22"/>
    <mergeCell ref="O22:P22"/>
    <mergeCell ref="Q23:S23"/>
    <mergeCell ref="T23:V23"/>
    <mergeCell ref="W23:X23"/>
    <mergeCell ref="Y23:AA23"/>
    <mergeCell ref="AB23:AD23"/>
    <mergeCell ref="A23:G23"/>
    <mergeCell ref="H23:I23"/>
    <mergeCell ref="J23:K23"/>
    <mergeCell ref="L23:N23"/>
    <mergeCell ref="O23:P23"/>
    <mergeCell ref="Q24:S24"/>
    <mergeCell ref="T24:V24"/>
    <mergeCell ref="W24:X24"/>
    <mergeCell ref="Y24:AA24"/>
    <mergeCell ref="AB24:AD24"/>
    <mergeCell ref="A24:G24"/>
    <mergeCell ref="H24:I24"/>
    <mergeCell ref="J24:K24"/>
    <mergeCell ref="L24:N24"/>
    <mergeCell ref="O24:P24"/>
    <mergeCell ref="Q25:S25"/>
    <mergeCell ref="T25:V25"/>
    <mergeCell ref="W25:X25"/>
    <mergeCell ref="Y25:AA25"/>
    <mergeCell ref="AB25:AD25"/>
    <mergeCell ref="A25:G25"/>
    <mergeCell ref="H25:I25"/>
    <mergeCell ref="J25:K25"/>
    <mergeCell ref="L25:N25"/>
    <mergeCell ref="O25:P25"/>
    <mergeCell ref="Q26:S26"/>
    <mergeCell ref="T26:V26"/>
    <mergeCell ref="W26:X26"/>
    <mergeCell ref="Y26:AA26"/>
    <mergeCell ref="AB26:AD26"/>
    <mergeCell ref="A26:G26"/>
    <mergeCell ref="H26:I26"/>
    <mergeCell ref="J26:K26"/>
    <mergeCell ref="L26:N26"/>
    <mergeCell ref="O26:P26"/>
    <mergeCell ref="Q27:S27"/>
    <mergeCell ref="T27:V27"/>
    <mergeCell ref="W27:X27"/>
    <mergeCell ref="Y27:AA27"/>
    <mergeCell ref="AB27:AD27"/>
    <mergeCell ref="A27:G27"/>
    <mergeCell ref="H27:I27"/>
    <mergeCell ref="J27:K27"/>
    <mergeCell ref="L27:N27"/>
    <mergeCell ref="O27:P27"/>
    <mergeCell ref="Q28:S28"/>
    <mergeCell ref="T28:V28"/>
    <mergeCell ref="W28:X28"/>
    <mergeCell ref="Y28:AA28"/>
    <mergeCell ref="AB28:AD28"/>
    <mergeCell ref="A28:G28"/>
    <mergeCell ref="H28:I28"/>
    <mergeCell ref="J28:K28"/>
    <mergeCell ref="L28:N28"/>
    <mergeCell ref="O28:P28"/>
    <mergeCell ref="Q29:S29"/>
    <mergeCell ref="T29:V29"/>
    <mergeCell ref="W29:X29"/>
    <mergeCell ref="Y29:AA29"/>
    <mergeCell ref="AB29:AD29"/>
    <mergeCell ref="A29:G29"/>
    <mergeCell ref="H29:I29"/>
    <mergeCell ref="J29:K29"/>
    <mergeCell ref="L29:N29"/>
    <mergeCell ref="O29:P29"/>
    <mergeCell ref="Q30:S30"/>
    <mergeCell ref="T30:V30"/>
    <mergeCell ref="W30:X30"/>
    <mergeCell ref="Y30:AA30"/>
    <mergeCell ref="AB30:AD30"/>
    <mergeCell ref="A30:G30"/>
    <mergeCell ref="H30:I30"/>
    <mergeCell ref="J30:K30"/>
    <mergeCell ref="L30:N30"/>
    <mergeCell ref="O30:P30"/>
    <mergeCell ref="Q31:S31"/>
    <mergeCell ref="T31:V31"/>
    <mergeCell ref="W31:X31"/>
    <mergeCell ref="Y31:AA31"/>
    <mergeCell ref="AB31:AD31"/>
    <mergeCell ref="A31:G31"/>
    <mergeCell ref="H31:I31"/>
    <mergeCell ref="J31:K31"/>
    <mergeCell ref="L31:N31"/>
    <mergeCell ref="O31:P31"/>
    <mergeCell ref="Q32:S32"/>
    <mergeCell ref="T32:V32"/>
    <mergeCell ref="W32:X32"/>
    <mergeCell ref="Y32:AA32"/>
    <mergeCell ref="AB32:AD32"/>
    <mergeCell ref="A32:G32"/>
    <mergeCell ref="H32:I32"/>
    <mergeCell ref="J32:K32"/>
    <mergeCell ref="L32:N32"/>
    <mergeCell ref="O32:P32"/>
    <mergeCell ref="Q33:S33"/>
    <mergeCell ref="T33:V33"/>
    <mergeCell ref="W33:X33"/>
    <mergeCell ref="Y33:AA33"/>
    <mergeCell ref="AB33:AD33"/>
    <mergeCell ref="A33:G33"/>
    <mergeCell ref="H33:I33"/>
    <mergeCell ref="J33:K33"/>
    <mergeCell ref="L33:N33"/>
    <mergeCell ref="O33:P33"/>
    <mergeCell ref="Q34:S34"/>
    <mergeCell ref="T34:V34"/>
    <mergeCell ref="W34:X34"/>
    <mergeCell ref="Y34:AA34"/>
    <mergeCell ref="AB34:AD34"/>
    <mergeCell ref="A34:G34"/>
    <mergeCell ref="H34:I34"/>
    <mergeCell ref="J34:K34"/>
    <mergeCell ref="L34:N34"/>
    <mergeCell ref="O34:P34"/>
    <mergeCell ref="Q35:S35"/>
    <mergeCell ref="T35:V35"/>
    <mergeCell ref="W35:X35"/>
    <mergeCell ref="Y35:AA35"/>
    <mergeCell ref="AB35:AD35"/>
    <mergeCell ref="A35:G35"/>
    <mergeCell ref="H35:I35"/>
    <mergeCell ref="J35:K35"/>
    <mergeCell ref="L35:N35"/>
    <mergeCell ref="O35:P35"/>
    <mergeCell ref="Q36:S36"/>
    <mergeCell ref="T36:V36"/>
    <mergeCell ref="W36:X36"/>
    <mergeCell ref="Y36:AA36"/>
    <mergeCell ref="AB36:AD36"/>
    <mergeCell ref="A36:G36"/>
    <mergeCell ref="H36:I36"/>
    <mergeCell ref="J36:K36"/>
    <mergeCell ref="L36:N36"/>
    <mergeCell ref="O36:P36"/>
    <mergeCell ref="Q37:S37"/>
    <mergeCell ref="T37:V37"/>
    <mergeCell ref="W37:X37"/>
    <mergeCell ref="Y37:AA37"/>
    <mergeCell ref="AB37:AD37"/>
    <mergeCell ref="A37:G37"/>
    <mergeCell ref="H37:I37"/>
    <mergeCell ref="J37:K37"/>
    <mergeCell ref="L37:N37"/>
    <mergeCell ref="O37:P37"/>
    <mergeCell ref="Q38:S38"/>
    <mergeCell ref="T38:V38"/>
    <mergeCell ref="W38:X38"/>
    <mergeCell ref="Y38:AA38"/>
    <mergeCell ref="AB38:AD38"/>
    <mergeCell ref="A38:G38"/>
    <mergeCell ref="H38:I38"/>
    <mergeCell ref="J38:K38"/>
    <mergeCell ref="L38:N38"/>
    <mergeCell ref="O38:P38"/>
    <mergeCell ref="AB40:AD40"/>
    <mergeCell ref="Q39:S39"/>
    <mergeCell ref="T39:V39"/>
    <mergeCell ref="W39:X39"/>
    <mergeCell ref="Y39:AA39"/>
    <mergeCell ref="AB39:AD39"/>
    <mergeCell ref="A39:G39"/>
    <mergeCell ref="H39:I39"/>
    <mergeCell ref="J39:K39"/>
    <mergeCell ref="L39:N39"/>
    <mergeCell ref="O39:P39"/>
    <mergeCell ref="A40:G40"/>
    <mergeCell ref="H40:I40"/>
    <mergeCell ref="J40:K40"/>
    <mergeCell ref="L40:N40"/>
    <mergeCell ref="O40:P40"/>
    <mergeCell ref="Q40:S40"/>
    <mergeCell ref="T40:V40"/>
    <mergeCell ref="W40:X40"/>
    <mergeCell ref="Y40:AA40"/>
    <mergeCell ref="A43:AC43"/>
    <mergeCell ref="A45:AC45"/>
    <mergeCell ref="A46:E48"/>
    <mergeCell ref="G46:J46"/>
    <mergeCell ref="M46:N46"/>
    <mergeCell ref="R46:S46"/>
    <mergeCell ref="V46:AD46"/>
    <mergeCell ref="G47:J47"/>
    <mergeCell ref="M47:N47"/>
    <mergeCell ref="R47:S47"/>
    <mergeCell ref="AC47:AD47"/>
    <mergeCell ref="G48:J48"/>
    <mergeCell ref="M48:N48"/>
    <mergeCell ref="R48:S48"/>
    <mergeCell ref="AC48:AD48"/>
    <mergeCell ref="AB49:AD49"/>
    <mergeCell ref="Q50:S50"/>
    <mergeCell ref="T50:V50"/>
    <mergeCell ref="W50:X50"/>
    <mergeCell ref="Y50:AA50"/>
    <mergeCell ref="AB50:AD50"/>
    <mergeCell ref="A50:G50"/>
    <mergeCell ref="H50:I50"/>
    <mergeCell ref="J50:K50"/>
    <mergeCell ref="L50:N50"/>
    <mergeCell ref="O50:P50"/>
    <mergeCell ref="A49:G49"/>
    <mergeCell ref="H49:I49"/>
    <mergeCell ref="J49:K49"/>
    <mergeCell ref="L49:N49"/>
    <mergeCell ref="O49:P49"/>
    <mergeCell ref="Q49:S49"/>
    <mergeCell ref="T49:V49"/>
    <mergeCell ref="W49:X49"/>
    <mergeCell ref="Y49:AA49"/>
    <mergeCell ref="Q51:S51"/>
    <mergeCell ref="T51:V51"/>
    <mergeCell ref="W51:X51"/>
    <mergeCell ref="Y51:AA51"/>
    <mergeCell ref="AB51:AD51"/>
    <mergeCell ref="A51:G51"/>
    <mergeCell ref="H51:I51"/>
    <mergeCell ref="J51:K51"/>
    <mergeCell ref="L51:N51"/>
    <mergeCell ref="O51:P51"/>
    <mergeCell ref="Q52:S52"/>
    <mergeCell ref="T52:V52"/>
    <mergeCell ref="W52:X52"/>
    <mergeCell ref="Y52:AA52"/>
    <mergeCell ref="AB52:AD52"/>
    <mergeCell ref="A52:G52"/>
    <mergeCell ref="H52:I52"/>
    <mergeCell ref="J52:K52"/>
    <mergeCell ref="L52:N52"/>
    <mergeCell ref="O52:P52"/>
    <mergeCell ref="Q53:S53"/>
    <mergeCell ref="T53:V53"/>
    <mergeCell ref="W53:X53"/>
    <mergeCell ref="Y53:AA53"/>
    <mergeCell ref="AB53:AD53"/>
    <mergeCell ref="A53:G53"/>
    <mergeCell ref="H53:I53"/>
    <mergeCell ref="J53:K53"/>
    <mergeCell ref="L53:N53"/>
    <mergeCell ref="O53:P53"/>
    <mergeCell ref="Q54:S54"/>
    <mergeCell ref="T54:V54"/>
    <mergeCell ref="W54:X54"/>
    <mergeCell ref="Y54:AA54"/>
    <mergeCell ref="AB54:AD54"/>
    <mergeCell ref="A54:G54"/>
    <mergeCell ref="H54:I54"/>
    <mergeCell ref="J54:K54"/>
    <mergeCell ref="L54:N54"/>
    <mergeCell ref="O54:P54"/>
    <mergeCell ref="Q55:S55"/>
    <mergeCell ref="T55:V55"/>
    <mergeCell ref="W55:X55"/>
    <mergeCell ref="Y55:AA55"/>
    <mergeCell ref="AB55:AD55"/>
    <mergeCell ref="A55:G55"/>
    <mergeCell ref="H55:I55"/>
    <mergeCell ref="J55:K55"/>
    <mergeCell ref="L55:N55"/>
    <mergeCell ref="O55:P55"/>
    <mergeCell ref="Q56:S56"/>
    <mergeCell ref="T56:V56"/>
    <mergeCell ref="W56:X56"/>
    <mergeCell ref="Y56:AA56"/>
    <mergeCell ref="AB56:AD56"/>
    <mergeCell ref="A56:G56"/>
    <mergeCell ref="H56:I56"/>
    <mergeCell ref="J56:K56"/>
    <mergeCell ref="L56:N56"/>
    <mergeCell ref="O56:P56"/>
    <mergeCell ref="Q57:S57"/>
    <mergeCell ref="T57:V57"/>
    <mergeCell ref="W57:X57"/>
    <mergeCell ref="Y57:AA57"/>
    <mergeCell ref="AB57:AD57"/>
    <mergeCell ref="A57:G57"/>
    <mergeCell ref="H57:I57"/>
    <mergeCell ref="J57:K57"/>
    <mergeCell ref="L57:N57"/>
    <mergeCell ref="O57:P57"/>
    <mergeCell ref="Q58:S58"/>
    <mergeCell ref="T58:V58"/>
    <mergeCell ref="W58:X58"/>
    <mergeCell ref="Y58:AA58"/>
    <mergeCell ref="AB58:AD58"/>
    <mergeCell ref="A58:G58"/>
    <mergeCell ref="H58:I58"/>
    <mergeCell ref="J58:K58"/>
    <mergeCell ref="L58:N58"/>
    <mergeCell ref="O58:P58"/>
    <mergeCell ref="Q59:S59"/>
    <mergeCell ref="T59:V59"/>
    <mergeCell ref="W59:X59"/>
    <mergeCell ref="Y59:AA59"/>
    <mergeCell ref="AB59:AD59"/>
    <mergeCell ref="A59:G59"/>
    <mergeCell ref="H59:I59"/>
    <mergeCell ref="J59:K59"/>
    <mergeCell ref="L59:N59"/>
    <mergeCell ref="O59:P59"/>
    <mergeCell ref="Q60:S60"/>
    <mergeCell ref="T60:V60"/>
    <mergeCell ref="W60:X60"/>
    <mergeCell ref="Y60:AA60"/>
    <mergeCell ref="AB60:AD60"/>
    <mergeCell ref="A60:G60"/>
    <mergeCell ref="H60:I60"/>
    <mergeCell ref="J60:K60"/>
    <mergeCell ref="L60:N60"/>
    <mergeCell ref="O60:P60"/>
    <mergeCell ref="Q61:S61"/>
    <mergeCell ref="T61:V61"/>
    <mergeCell ref="W61:X61"/>
    <mergeCell ref="Y61:AA61"/>
    <mergeCell ref="AB61:AD61"/>
    <mergeCell ref="A61:G61"/>
    <mergeCell ref="H61:I61"/>
    <mergeCell ref="J61:K61"/>
    <mergeCell ref="L61:N61"/>
    <mergeCell ref="O61:P61"/>
    <mergeCell ref="Q62:S62"/>
    <mergeCell ref="T62:V62"/>
    <mergeCell ref="W62:X62"/>
    <mergeCell ref="Y62:AA62"/>
    <mergeCell ref="AB62:AD62"/>
    <mergeCell ref="A62:G62"/>
    <mergeCell ref="H62:I62"/>
    <mergeCell ref="J62:K62"/>
    <mergeCell ref="L62:N62"/>
    <mergeCell ref="O62:P62"/>
    <mergeCell ref="Q63:S63"/>
    <mergeCell ref="T63:V63"/>
    <mergeCell ref="W63:X63"/>
    <mergeCell ref="Y63:AA63"/>
    <mergeCell ref="AB63:AD63"/>
    <mergeCell ref="A63:G63"/>
    <mergeCell ref="H63:I63"/>
    <mergeCell ref="J63:K63"/>
    <mergeCell ref="L63:N63"/>
    <mergeCell ref="O63:P63"/>
    <mergeCell ref="Q64:S64"/>
    <mergeCell ref="T64:V64"/>
    <mergeCell ref="W64:X64"/>
    <mergeCell ref="Y64:AA64"/>
    <mergeCell ref="AB64:AD64"/>
    <mergeCell ref="A64:G64"/>
    <mergeCell ref="H64:I64"/>
    <mergeCell ref="J64:K64"/>
    <mergeCell ref="L64:N64"/>
    <mergeCell ref="O64:P64"/>
    <mergeCell ref="Q65:S65"/>
    <mergeCell ref="T65:V65"/>
    <mergeCell ref="W65:X65"/>
    <mergeCell ref="Y65:AA65"/>
    <mergeCell ref="AB65:AD65"/>
    <mergeCell ref="A65:G65"/>
    <mergeCell ref="H65:I65"/>
    <mergeCell ref="J65:K65"/>
    <mergeCell ref="L65:N65"/>
    <mergeCell ref="O65:P65"/>
    <mergeCell ref="Q66:S66"/>
    <mergeCell ref="T66:V66"/>
    <mergeCell ref="W66:X66"/>
    <mergeCell ref="Y66:AA66"/>
    <mergeCell ref="AB66:AD66"/>
    <mergeCell ref="A66:G66"/>
    <mergeCell ref="H66:I66"/>
    <mergeCell ref="J66:K66"/>
    <mergeCell ref="L66:N66"/>
    <mergeCell ref="O66:P66"/>
    <mergeCell ref="Q67:S67"/>
    <mergeCell ref="T67:V67"/>
    <mergeCell ref="W67:X67"/>
    <mergeCell ref="Y67:AA67"/>
    <mergeCell ref="AB67:AD67"/>
    <mergeCell ref="A67:G67"/>
    <mergeCell ref="H67:I67"/>
    <mergeCell ref="J67:K67"/>
    <mergeCell ref="L67:N67"/>
    <mergeCell ref="O67:P67"/>
    <mergeCell ref="Q68:S68"/>
    <mergeCell ref="T68:V68"/>
    <mergeCell ref="W68:X68"/>
    <mergeCell ref="Y68:AA68"/>
    <mergeCell ref="AB68:AD68"/>
    <mergeCell ref="A68:G68"/>
    <mergeCell ref="H68:I68"/>
    <mergeCell ref="J68:K68"/>
    <mergeCell ref="L68:N68"/>
    <mergeCell ref="O68:P68"/>
    <mergeCell ref="Q69:S69"/>
    <mergeCell ref="T69:V69"/>
    <mergeCell ref="W69:X69"/>
    <mergeCell ref="Y69:AA69"/>
    <mergeCell ref="AB69:AD69"/>
    <mergeCell ref="A69:G69"/>
    <mergeCell ref="H69:I69"/>
    <mergeCell ref="J69:K69"/>
    <mergeCell ref="L69:N69"/>
    <mergeCell ref="O69:P69"/>
    <mergeCell ref="Q70:S70"/>
    <mergeCell ref="T70:V70"/>
    <mergeCell ref="W70:X70"/>
    <mergeCell ref="Y70:AA70"/>
    <mergeCell ref="AB70:AD70"/>
    <mergeCell ref="A70:G70"/>
    <mergeCell ref="H70:I70"/>
    <mergeCell ref="J70:K70"/>
    <mergeCell ref="L70:N70"/>
    <mergeCell ref="O70:P70"/>
    <mergeCell ref="Q71:S71"/>
    <mergeCell ref="T71:V71"/>
    <mergeCell ref="W71:X71"/>
    <mergeCell ref="Y71:AA71"/>
    <mergeCell ref="AB71:AD71"/>
    <mergeCell ref="A71:G71"/>
    <mergeCell ref="H71:I71"/>
    <mergeCell ref="J71:K71"/>
    <mergeCell ref="L71:N71"/>
    <mergeCell ref="O71:P71"/>
    <mergeCell ref="Q72:S72"/>
    <mergeCell ref="T72:V72"/>
    <mergeCell ref="W72:X72"/>
    <mergeCell ref="Y72:AA72"/>
    <mergeCell ref="AB72:AD72"/>
    <mergeCell ref="A72:G72"/>
    <mergeCell ref="H72:I72"/>
    <mergeCell ref="J72:K72"/>
    <mergeCell ref="L72:N72"/>
    <mergeCell ref="O72:P72"/>
    <mergeCell ref="Q73:S73"/>
    <mergeCell ref="T73:V73"/>
    <mergeCell ref="W73:X73"/>
    <mergeCell ref="Y73:AA73"/>
    <mergeCell ref="AB73:AD73"/>
    <mergeCell ref="A73:G73"/>
    <mergeCell ref="H73:I73"/>
    <mergeCell ref="J73:K73"/>
    <mergeCell ref="L73:N73"/>
    <mergeCell ref="O73:P73"/>
    <mergeCell ref="Q74:S74"/>
    <mergeCell ref="T74:V74"/>
    <mergeCell ref="W74:X74"/>
    <mergeCell ref="Y74:AA74"/>
    <mergeCell ref="AB74:AD74"/>
    <mergeCell ref="A74:G74"/>
    <mergeCell ref="H74:I74"/>
    <mergeCell ref="J74:K74"/>
    <mergeCell ref="L74:N74"/>
    <mergeCell ref="O74:P74"/>
    <mergeCell ref="Q75:S75"/>
    <mergeCell ref="T75:V75"/>
    <mergeCell ref="W75:X75"/>
    <mergeCell ref="Y75:AA75"/>
    <mergeCell ref="AB75:AD75"/>
    <mergeCell ref="A75:G75"/>
    <mergeCell ref="H75:I75"/>
    <mergeCell ref="J75:K75"/>
    <mergeCell ref="L75:N75"/>
    <mergeCell ref="O75:P75"/>
    <mergeCell ref="Q76:S76"/>
    <mergeCell ref="T76:V76"/>
    <mergeCell ref="W76:X76"/>
    <mergeCell ref="Y76:AA76"/>
    <mergeCell ref="AB76:AD76"/>
    <mergeCell ref="A76:G76"/>
    <mergeCell ref="H76:I76"/>
    <mergeCell ref="J76:K76"/>
    <mergeCell ref="L76:N76"/>
    <mergeCell ref="O76:P76"/>
  </mergeCells>
  <pageMargins left="0.23622047244094491" right="0.23622047244094491" top="0.55118110236220474" bottom="0.74803149606299213" header="0.31496062992125984" footer="0.31496062992125984"/>
  <pageSetup paperSize="9" fitToHeight="0" orientation="landscape" r:id="rId1"/>
  <headerFooter>
    <oddFooter>Stranica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D25" sqref="D25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144" t="s">
        <v>47</v>
      </c>
      <c r="B1" s="144"/>
      <c r="C1" s="144"/>
      <c r="D1" s="144"/>
      <c r="E1" s="144"/>
      <c r="F1" s="144"/>
    </row>
    <row r="2" spans="1:6" ht="18" customHeight="1">
      <c r="A2" s="4"/>
      <c r="B2" s="4"/>
      <c r="C2" s="4"/>
      <c r="D2" s="4"/>
      <c r="E2" s="4"/>
      <c r="F2" s="4"/>
    </row>
    <row r="3" spans="1:6" ht="15.75">
      <c r="A3" s="144" t="s">
        <v>7</v>
      </c>
      <c r="B3" s="144"/>
      <c r="C3" s="144"/>
      <c r="D3" s="144"/>
      <c r="E3" s="145"/>
      <c r="F3" s="145"/>
    </row>
    <row r="4" spans="1:6" ht="18">
      <c r="A4" s="4"/>
      <c r="B4" s="4"/>
      <c r="C4" s="4"/>
      <c r="D4" s="4"/>
      <c r="E4" s="5"/>
      <c r="F4" s="5"/>
    </row>
    <row r="5" spans="1:6" ht="18" customHeight="1">
      <c r="A5" s="144" t="s">
        <v>3</v>
      </c>
      <c r="B5" s="146"/>
      <c r="C5" s="146"/>
      <c r="D5" s="146"/>
      <c r="E5" s="146"/>
      <c r="F5" s="146"/>
    </row>
    <row r="6" spans="1:6" ht="18">
      <c r="A6" s="4"/>
      <c r="B6" s="4"/>
      <c r="C6" s="4"/>
      <c r="D6" s="4"/>
      <c r="E6" s="5"/>
      <c r="F6" s="5"/>
    </row>
    <row r="7" spans="1:6" ht="15.75">
      <c r="A7" s="144" t="s">
        <v>4</v>
      </c>
      <c r="B7" s="235"/>
      <c r="C7" s="235"/>
      <c r="D7" s="235"/>
      <c r="E7" s="235"/>
      <c r="F7" s="235"/>
    </row>
    <row r="8" spans="1:6" ht="15.75">
      <c r="A8" s="83"/>
      <c r="B8" s="88"/>
      <c r="C8" s="88"/>
      <c r="D8" s="88"/>
      <c r="E8" s="88"/>
      <c r="F8" s="88"/>
    </row>
    <row r="9" spans="1:6" s="93" customFormat="1" ht="15.75">
      <c r="A9" s="233" t="s">
        <v>307</v>
      </c>
      <c r="B9" s="234"/>
      <c r="C9" s="234"/>
      <c r="D9" s="234"/>
      <c r="E9" s="234"/>
      <c r="F9" s="234"/>
    </row>
    <row r="10" spans="1:6" ht="25.5">
      <c r="A10" s="14" t="s">
        <v>29</v>
      </c>
      <c r="B10" s="13" t="s">
        <v>15</v>
      </c>
      <c r="C10" s="14" t="s">
        <v>381</v>
      </c>
      <c r="D10" s="14" t="s">
        <v>13</v>
      </c>
      <c r="E10" s="14" t="s">
        <v>10</v>
      </c>
      <c r="F10" s="14" t="s">
        <v>14</v>
      </c>
    </row>
    <row r="11" spans="1:6" ht="15.75" customHeight="1">
      <c r="A11" s="11" t="s">
        <v>5</v>
      </c>
      <c r="B11" s="8">
        <v>2736197.33</v>
      </c>
      <c r="C11" s="9">
        <v>3147801.96</v>
      </c>
      <c r="D11" s="9">
        <v>3495773</v>
      </c>
      <c r="E11" s="9">
        <v>3435773</v>
      </c>
      <c r="F11" s="9">
        <v>3434573</v>
      </c>
    </row>
    <row r="12" spans="1:6" ht="15.75" customHeight="1">
      <c r="A12" s="11" t="s">
        <v>303</v>
      </c>
      <c r="B12" s="8">
        <v>2736197</v>
      </c>
      <c r="C12" s="9">
        <f>3051251.96+96550</f>
        <v>3147801.96</v>
      </c>
      <c r="D12" s="9">
        <v>3495773</v>
      </c>
      <c r="E12" s="9">
        <v>3435773</v>
      </c>
      <c r="F12" s="9">
        <v>3434573</v>
      </c>
    </row>
    <row r="13" spans="1:6">
      <c r="A13" s="91" t="s">
        <v>304</v>
      </c>
      <c r="B13" s="8">
        <f>B12-B15</f>
        <v>2641761.31</v>
      </c>
      <c r="C13" s="8">
        <f t="shared" ref="C13:F13" si="0">C12-C15</f>
        <v>3046161.96</v>
      </c>
      <c r="D13" s="8">
        <f t="shared" si="0"/>
        <v>3277373</v>
      </c>
      <c r="E13" s="8">
        <f t="shared" si="0"/>
        <v>3217373</v>
      </c>
      <c r="F13" s="8">
        <f t="shared" si="0"/>
        <v>3216173</v>
      </c>
    </row>
    <row r="14" spans="1:6">
      <c r="A14" s="89" t="s">
        <v>306</v>
      </c>
      <c r="B14" s="8">
        <f>B12-B15</f>
        <v>2641761.31</v>
      </c>
      <c r="C14" s="8">
        <f t="shared" ref="C14:F14" si="1">C12-C15</f>
        <v>3046161.96</v>
      </c>
      <c r="D14" s="8">
        <f t="shared" si="1"/>
        <v>3277373</v>
      </c>
      <c r="E14" s="8">
        <f t="shared" si="1"/>
        <v>3217373</v>
      </c>
      <c r="F14" s="8">
        <f t="shared" si="1"/>
        <v>3216173</v>
      </c>
    </row>
    <row r="15" spans="1:6">
      <c r="A15" s="12" t="s">
        <v>305</v>
      </c>
      <c r="B15" s="8">
        <v>94435.69</v>
      </c>
      <c r="C15" s="9">
        <v>101640</v>
      </c>
      <c r="D15" s="9">
        <v>218400</v>
      </c>
      <c r="E15" s="9">
        <v>218400</v>
      </c>
      <c r="F15" s="10">
        <v>218400</v>
      </c>
    </row>
  </sheetData>
  <mergeCells count="5">
    <mergeCell ref="A9:F9"/>
    <mergeCell ref="A1:F1"/>
    <mergeCell ref="A3:F3"/>
    <mergeCell ref="A5:F5"/>
    <mergeCell ref="A7:F7"/>
  </mergeCells>
  <pageMargins left="0.70866141732283472" right="0.70866141732283472" top="1.3385826771653544" bottom="0.74803149606299213" header="0.31496062992125984" footer="0.31496062992125984"/>
  <pageSetup paperSize="9" scale="79" orientation="landscape" r:id="rId1"/>
  <headerFooter>
    <oddFooter>Stranica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N4" sqref="N4"/>
    </sheetView>
  </sheetViews>
  <sheetFormatPr defaultRowHeight="15"/>
  <cols>
    <col min="1" max="1" width="61.140625" customWidth="1"/>
    <col min="2" max="6" width="13" customWidth="1"/>
    <col min="7" max="9" width="9.140625" style="107"/>
  </cols>
  <sheetData>
    <row r="1" spans="1:10" ht="15" customHeight="1">
      <c r="A1" s="204" t="s">
        <v>47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>
      <c r="A2" s="204"/>
      <c r="B2" s="204"/>
      <c r="C2" s="204"/>
      <c r="D2" s="204"/>
      <c r="E2" s="204"/>
      <c r="F2" s="204"/>
      <c r="G2" s="204"/>
      <c r="H2" s="204"/>
      <c r="I2" s="204"/>
      <c r="J2" s="204"/>
    </row>
    <row r="3" spans="1:10">
      <c r="A3" s="204"/>
      <c r="B3" s="204"/>
      <c r="C3" s="204"/>
      <c r="D3" s="204"/>
      <c r="E3" s="204"/>
      <c r="F3" s="204"/>
      <c r="G3" s="204"/>
      <c r="H3" s="204"/>
      <c r="I3" s="204"/>
      <c r="J3" s="204"/>
    </row>
    <row r="4" spans="1:10" ht="15.75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75">
      <c r="A5" s="202" t="s">
        <v>7</v>
      </c>
      <c r="B5" s="202"/>
      <c r="C5" s="202"/>
      <c r="D5" s="202"/>
      <c r="E5" s="202"/>
      <c r="F5" s="202"/>
      <c r="G5" s="202"/>
      <c r="H5" s="202"/>
      <c r="I5" s="202"/>
      <c r="J5" s="202"/>
    </row>
    <row r="6" spans="1:10" ht="15.75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ht="15.75">
      <c r="A7" s="202" t="s">
        <v>328</v>
      </c>
      <c r="B7" s="203"/>
      <c r="C7" s="203"/>
      <c r="D7" s="203"/>
      <c r="E7" s="203"/>
      <c r="F7" s="203"/>
      <c r="G7" s="203"/>
      <c r="H7" s="203"/>
      <c r="I7" s="203"/>
      <c r="J7" s="203"/>
    </row>
    <row r="9" spans="1:10" ht="16.5" thickBot="1">
      <c r="A9" s="236" t="s">
        <v>326</v>
      </c>
      <c r="B9" s="236"/>
      <c r="C9" s="236"/>
      <c r="D9" s="236"/>
      <c r="E9" s="236"/>
      <c r="F9" s="236"/>
      <c r="G9" s="236"/>
      <c r="H9" s="236"/>
      <c r="I9" s="236"/>
      <c r="J9" s="236"/>
    </row>
    <row r="10" spans="1:10">
      <c r="A10" s="94" t="s">
        <v>312</v>
      </c>
      <c r="B10" s="95" t="s">
        <v>313</v>
      </c>
      <c r="C10" s="95" t="s">
        <v>314</v>
      </c>
      <c r="D10" s="95" t="s">
        <v>53</v>
      </c>
      <c r="E10" s="95" t="s">
        <v>54</v>
      </c>
      <c r="F10" s="95" t="s">
        <v>54</v>
      </c>
      <c r="G10" s="237" t="s">
        <v>55</v>
      </c>
      <c r="H10" s="237" t="s">
        <v>55</v>
      </c>
      <c r="I10" s="237" t="s">
        <v>55</v>
      </c>
      <c r="J10" s="237" t="s">
        <v>55</v>
      </c>
    </row>
    <row r="11" spans="1:10" ht="15.75" thickBot="1">
      <c r="A11" s="94" t="s">
        <v>315</v>
      </c>
      <c r="B11" s="96" t="s">
        <v>316</v>
      </c>
      <c r="C11" s="96" t="s">
        <v>317</v>
      </c>
      <c r="D11" s="96" t="s">
        <v>318</v>
      </c>
      <c r="E11" s="96" t="s">
        <v>319</v>
      </c>
      <c r="F11" s="96" t="s">
        <v>327</v>
      </c>
      <c r="G11" s="238"/>
      <c r="H11" s="238"/>
      <c r="I11" s="238"/>
      <c r="J11" s="238"/>
    </row>
    <row r="12" spans="1:10" ht="15.75" thickBot="1">
      <c r="A12" s="97"/>
      <c r="B12" s="98" t="s">
        <v>57</v>
      </c>
      <c r="C12" s="98" t="s">
        <v>58</v>
      </c>
      <c r="D12" s="98" t="s">
        <v>59</v>
      </c>
      <c r="E12" s="98" t="s">
        <v>60</v>
      </c>
      <c r="F12" s="98" t="s">
        <v>61</v>
      </c>
      <c r="G12" s="106" t="s">
        <v>320</v>
      </c>
      <c r="H12" s="106" t="s">
        <v>321</v>
      </c>
      <c r="I12" s="106" t="s">
        <v>322</v>
      </c>
      <c r="J12" s="106" t="s">
        <v>323</v>
      </c>
    </row>
    <row r="13" spans="1:10" ht="15.75" thickBot="1">
      <c r="A13" s="99" t="s">
        <v>324</v>
      </c>
      <c r="B13" s="100">
        <f>940</f>
        <v>940</v>
      </c>
      <c r="C13" s="100">
        <f>C16+C19+C24</f>
        <v>14241.960000000001</v>
      </c>
      <c r="D13" s="100">
        <f>D19</f>
        <v>13600</v>
      </c>
      <c r="E13" s="100">
        <v>0</v>
      </c>
      <c r="F13" s="100">
        <v>0</v>
      </c>
      <c r="G13" s="100">
        <f>(C13/B13)*100</f>
        <v>1515.1021276595745</v>
      </c>
      <c r="H13" s="100">
        <f>(D13/C13)*100</f>
        <v>95.492474350440531</v>
      </c>
      <c r="I13" s="100">
        <v>0</v>
      </c>
      <c r="J13" s="100">
        <v>0</v>
      </c>
    </row>
    <row r="14" spans="1:10" ht="15.75" thickBot="1">
      <c r="A14" s="99" t="s">
        <v>325</v>
      </c>
      <c r="B14" s="100">
        <f>940</f>
        <v>940</v>
      </c>
      <c r="C14" s="100">
        <f>C17+C20+C25</f>
        <v>14241.960000000001</v>
      </c>
      <c r="D14" s="100">
        <f>D19</f>
        <v>13600</v>
      </c>
      <c r="E14" s="100">
        <v>0</v>
      </c>
      <c r="F14" s="100">
        <v>0</v>
      </c>
      <c r="G14" s="100">
        <f t="shared" ref="G14:G20" si="0">(C14/B14)*100</f>
        <v>1515.1021276595745</v>
      </c>
      <c r="H14" s="100">
        <f t="shared" ref="H14:H26" si="1">(D14/C14)*100</f>
        <v>95.492474350440531</v>
      </c>
      <c r="I14" s="100">
        <v>0</v>
      </c>
      <c r="J14" s="100">
        <v>0</v>
      </c>
    </row>
    <row r="15" spans="1:10" ht="15.75" thickBot="1">
      <c r="A15" s="102" t="s">
        <v>382</v>
      </c>
      <c r="B15" s="100">
        <f>940</f>
        <v>940</v>
      </c>
      <c r="C15" s="100">
        <f>C18+C21</f>
        <v>14545.44</v>
      </c>
      <c r="D15" s="100">
        <f>D19</f>
        <v>13600</v>
      </c>
      <c r="E15" s="100">
        <v>0</v>
      </c>
      <c r="F15" s="100">
        <v>0</v>
      </c>
      <c r="G15" s="100">
        <f t="shared" si="0"/>
        <v>1547.3872340425532</v>
      </c>
      <c r="H15" s="100">
        <f t="shared" si="1"/>
        <v>93.500093500093499</v>
      </c>
      <c r="I15" s="100">
        <v>0</v>
      </c>
      <c r="J15" s="100">
        <v>0</v>
      </c>
    </row>
    <row r="16" spans="1:10" ht="15.75" thickBot="1">
      <c r="A16" s="104" t="s">
        <v>232</v>
      </c>
      <c r="B16" s="105">
        <v>0</v>
      </c>
      <c r="C16" s="105">
        <v>9105.26</v>
      </c>
      <c r="D16" s="105">
        <v>0</v>
      </c>
      <c r="E16" s="105">
        <v>0</v>
      </c>
      <c r="F16" s="105">
        <v>0</v>
      </c>
      <c r="G16" s="105">
        <v>0</v>
      </c>
      <c r="H16" s="105">
        <f t="shared" si="1"/>
        <v>0</v>
      </c>
      <c r="I16" s="105">
        <v>0</v>
      </c>
      <c r="J16" s="105">
        <v>0</v>
      </c>
    </row>
    <row r="17" spans="1:15" ht="15.75" thickBot="1">
      <c r="A17" s="104" t="s">
        <v>236</v>
      </c>
      <c r="B17" s="105">
        <v>0</v>
      </c>
      <c r="C17" s="105">
        <v>9105.26</v>
      </c>
      <c r="D17" s="105">
        <v>0</v>
      </c>
      <c r="E17" s="105">
        <v>0</v>
      </c>
      <c r="F17" s="105">
        <v>0</v>
      </c>
      <c r="G17" s="105">
        <v>0</v>
      </c>
      <c r="H17" s="105">
        <f t="shared" si="1"/>
        <v>0</v>
      </c>
      <c r="I17" s="105">
        <v>0</v>
      </c>
      <c r="J17" s="105">
        <v>0</v>
      </c>
    </row>
    <row r="18" spans="1:15" ht="15.75" thickBot="1">
      <c r="A18" s="101" t="s">
        <v>237</v>
      </c>
      <c r="B18" s="103">
        <v>0</v>
      </c>
      <c r="C18" s="103">
        <v>9105.26</v>
      </c>
      <c r="D18" s="103">
        <v>0</v>
      </c>
      <c r="E18" s="103">
        <v>0</v>
      </c>
      <c r="F18" s="103">
        <v>0</v>
      </c>
      <c r="G18" s="103">
        <v>0</v>
      </c>
      <c r="H18" s="103">
        <f t="shared" si="1"/>
        <v>0</v>
      </c>
      <c r="I18" s="103">
        <v>0</v>
      </c>
      <c r="J18" s="103">
        <v>0</v>
      </c>
    </row>
    <row r="19" spans="1:15" ht="15.75" thickBot="1">
      <c r="A19" s="104" t="s">
        <v>238</v>
      </c>
      <c r="B19" s="105">
        <v>940</v>
      </c>
      <c r="C19" s="105">
        <f>C21</f>
        <v>5440.18</v>
      </c>
      <c r="D19" s="105">
        <v>13600</v>
      </c>
      <c r="E19" s="105">
        <v>0</v>
      </c>
      <c r="F19" s="105">
        <v>0</v>
      </c>
      <c r="G19" s="105">
        <f t="shared" si="0"/>
        <v>578.74255319148938</v>
      </c>
      <c r="H19" s="105">
        <f t="shared" si="1"/>
        <v>249.99172821487522</v>
      </c>
      <c r="I19" s="105">
        <v>0</v>
      </c>
      <c r="J19" s="105">
        <v>0</v>
      </c>
      <c r="O19" s="85"/>
    </row>
    <row r="20" spans="1:15" ht="15.75" thickBot="1">
      <c r="A20" s="104" t="s">
        <v>241</v>
      </c>
      <c r="B20" s="105">
        <v>940</v>
      </c>
      <c r="C20" s="105">
        <f>C21</f>
        <v>5440.18</v>
      </c>
      <c r="D20" s="105">
        <v>13600</v>
      </c>
      <c r="E20" s="105">
        <v>0</v>
      </c>
      <c r="F20" s="105">
        <v>0</v>
      </c>
      <c r="G20" s="105">
        <f t="shared" si="0"/>
        <v>578.74255319148938</v>
      </c>
      <c r="H20" s="105">
        <f t="shared" si="1"/>
        <v>249.99172821487522</v>
      </c>
      <c r="I20" s="105">
        <v>0</v>
      </c>
      <c r="J20" s="105">
        <v>0</v>
      </c>
    </row>
    <row r="21" spans="1:15" ht="15.75" thickBot="1">
      <c r="A21" s="101" t="s">
        <v>253</v>
      </c>
      <c r="B21" s="103">
        <v>0</v>
      </c>
      <c r="C21" s="103">
        <v>5440.18</v>
      </c>
      <c r="D21" s="103">
        <v>13600</v>
      </c>
      <c r="E21" s="103">
        <v>0</v>
      </c>
      <c r="F21" s="103">
        <v>0</v>
      </c>
      <c r="G21" s="103">
        <v>0</v>
      </c>
      <c r="H21" s="103">
        <f t="shared" si="1"/>
        <v>249.99172821487522</v>
      </c>
      <c r="I21" s="103">
        <v>0</v>
      </c>
      <c r="J21" s="103">
        <v>0</v>
      </c>
    </row>
    <row r="22" spans="1:15" ht="15.75" thickBot="1">
      <c r="A22" s="101" t="s">
        <v>248</v>
      </c>
      <c r="B22" s="135">
        <v>940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</row>
    <row r="23" spans="1:15" ht="15.75" thickBot="1">
      <c r="A23" s="102" t="s">
        <v>383</v>
      </c>
      <c r="B23" s="100">
        <v>0</v>
      </c>
      <c r="C23" s="100">
        <v>-303.48</v>
      </c>
      <c r="D23" s="100">
        <v>0</v>
      </c>
      <c r="E23" s="100">
        <v>0</v>
      </c>
      <c r="F23" s="100">
        <v>0</v>
      </c>
      <c r="G23" s="100">
        <v>0</v>
      </c>
      <c r="H23" s="100">
        <f t="shared" si="1"/>
        <v>0</v>
      </c>
      <c r="I23" s="100">
        <v>0</v>
      </c>
      <c r="J23" s="100">
        <v>0</v>
      </c>
    </row>
    <row r="24" spans="1:15" ht="15.75" thickBot="1">
      <c r="A24" s="104" t="s">
        <v>238</v>
      </c>
      <c r="B24" s="105">
        <v>0</v>
      </c>
      <c r="C24" s="105">
        <v>-303.48</v>
      </c>
      <c r="D24" s="105">
        <v>0</v>
      </c>
      <c r="E24" s="105">
        <v>0</v>
      </c>
      <c r="F24" s="105">
        <v>0</v>
      </c>
      <c r="G24" s="105">
        <v>0</v>
      </c>
      <c r="H24" s="105">
        <f t="shared" si="1"/>
        <v>0</v>
      </c>
      <c r="I24" s="105">
        <v>0</v>
      </c>
      <c r="J24" s="105">
        <v>0</v>
      </c>
    </row>
    <row r="25" spans="1:15" ht="15.75" thickBot="1">
      <c r="A25" s="104" t="s">
        <v>241</v>
      </c>
      <c r="B25" s="105">
        <v>0</v>
      </c>
      <c r="C25" s="105">
        <v>-303.48</v>
      </c>
      <c r="D25" s="105">
        <v>0</v>
      </c>
      <c r="E25" s="105">
        <v>0</v>
      </c>
      <c r="F25" s="105">
        <v>0</v>
      </c>
      <c r="G25" s="105">
        <v>0</v>
      </c>
      <c r="H25" s="105">
        <f t="shared" si="1"/>
        <v>0</v>
      </c>
      <c r="I25" s="105">
        <v>0</v>
      </c>
      <c r="J25" s="105">
        <v>0</v>
      </c>
    </row>
    <row r="26" spans="1:15" ht="15.75" thickBot="1">
      <c r="A26" s="101" t="s">
        <v>248</v>
      </c>
      <c r="B26" s="103">
        <v>0</v>
      </c>
      <c r="C26" s="103">
        <f>-1368.44+1064.96</f>
        <v>-303.48</v>
      </c>
      <c r="D26" s="103">
        <v>0</v>
      </c>
      <c r="E26" s="103">
        <v>0</v>
      </c>
      <c r="F26" s="103">
        <v>0</v>
      </c>
      <c r="G26" s="103">
        <v>0</v>
      </c>
      <c r="H26" s="103">
        <f t="shared" si="1"/>
        <v>0</v>
      </c>
      <c r="I26" s="103">
        <v>0</v>
      </c>
      <c r="J26" s="103">
        <v>0</v>
      </c>
    </row>
  </sheetData>
  <mergeCells count="8">
    <mergeCell ref="A5:J5"/>
    <mergeCell ref="A7:J7"/>
    <mergeCell ref="A1:J3"/>
    <mergeCell ref="A9:J9"/>
    <mergeCell ref="G10:G11"/>
    <mergeCell ref="H10:H11"/>
    <mergeCell ref="I10:I11"/>
    <mergeCell ref="J10:J11"/>
  </mergeCells>
  <pageMargins left="0.70866141732283472" right="0.70866141732283472" top="1.3385826771653544" bottom="0.74803149606299213" header="0.31496062992125984" footer="0.31496062992125984"/>
  <pageSetup paperSize="9" scale="80" fitToHeight="0" orientation="landscape" r:id="rId1"/>
  <headerFoot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Naslovna stranica</vt:lpstr>
      <vt:lpstr>Sadržaj</vt:lpstr>
      <vt:lpstr>SAŽETAK U EURIMA</vt:lpstr>
      <vt:lpstr>SAŽETAK U KUNAMA</vt:lpstr>
      <vt:lpstr> T1 Računi prihoda-ekonomska kl</vt:lpstr>
      <vt:lpstr>T2 Računi rashoda-ekonomska kl</vt:lpstr>
      <vt:lpstr>T3,T4 Prih i rash po izvorima</vt:lpstr>
      <vt:lpstr>T5 Rashodi prema funkcijskoj kl</vt:lpstr>
      <vt:lpstr>T6 Preneseni višak</vt:lpstr>
      <vt:lpstr>T7 POSEBNI DIO</vt:lpstr>
      <vt:lpstr>' T1 Računi prihoda-ekonomska kl'!Podrucje_ispisa</vt:lpstr>
      <vt:lpstr>'Naslovna stranica'!Podrucje_ispisa</vt:lpstr>
      <vt:lpstr>Sadržaj!Podrucje_ispisa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Marije i Line</cp:lastModifiedBy>
  <cp:lastPrinted>2023-09-27T13:25:45Z</cp:lastPrinted>
  <dcterms:created xsi:type="dcterms:W3CDTF">2022-08-12T12:51:27Z</dcterms:created>
  <dcterms:modified xsi:type="dcterms:W3CDTF">2023-09-28T10:08:10Z</dcterms:modified>
</cp:coreProperties>
</file>